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5000"/>
  </bookViews>
  <sheets>
    <sheet name="Доходы" sheetId="5" r:id="rId1"/>
    <sheet name="Расходы" sheetId="2" r:id="rId2"/>
    <sheet name="Источники" sheetId="3" r:id="rId3"/>
    <sheet name="_params" sheetId="4" state="hidden" r:id="rId4"/>
  </sheets>
  <definedNames>
    <definedName name="APPT" localSheetId="2">Источники!$A$25</definedName>
    <definedName name="APPT" localSheetId="1">Расходы!$A$21</definedName>
    <definedName name="FIO" localSheetId="0">Доходы!$D$24</definedName>
    <definedName name="FIO" localSheetId="1">Расходы!$D$21</definedName>
    <definedName name="LAST_CELL" localSheetId="2">Источники!$F$30</definedName>
    <definedName name="LAST_CELL" localSheetId="1">Расходы!$F$346</definedName>
    <definedName name="RBEGIN_1" localSheetId="2">Источники!$A$12</definedName>
    <definedName name="RBEGIN_1" localSheetId="1">Расходы!$A$13</definedName>
    <definedName name="REND_1" localSheetId="2">Источники!$A$18</definedName>
    <definedName name="REND_1" localSheetId="1">Расходы!$A$347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2">Источники!$A$25:$D$26</definedName>
    <definedName name="SIGN" localSheetId="1">Расходы!$A$20:$D$22</definedName>
  </definedNames>
  <calcPr calcId="145621"/>
</workbook>
</file>

<file path=xl/calcChain.xml><?xml version="1.0" encoding="utf-8"?>
<calcChain xmlns="http://schemas.openxmlformats.org/spreadsheetml/2006/main">
  <c r="E221" i="5" l="1"/>
  <c r="D221" i="5"/>
  <c r="E220" i="5"/>
  <c r="D220" i="5"/>
  <c r="F219" i="5"/>
  <c r="E218" i="5"/>
  <c r="E217" i="5" s="1"/>
  <c r="D218" i="5"/>
  <c r="F218" i="5" s="1"/>
  <c r="D217" i="5"/>
  <c r="F217" i="5" s="1"/>
  <c r="F216" i="5"/>
  <c r="E215" i="5"/>
  <c r="D215" i="5"/>
  <c r="F215" i="5" s="1"/>
  <c r="F214" i="5"/>
  <c r="F213" i="5"/>
  <c r="E213" i="5"/>
  <c r="D213" i="5"/>
  <c r="E212" i="5"/>
  <c r="F211" i="5"/>
  <c r="E210" i="5"/>
  <c r="E209" i="5" s="1"/>
  <c r="D210" i="5"/>
  <c r="F210" i="5" s="1"/>
  <c r="D209" i="5"/>
  <c r="F209" i="5" s="1"/>
  <c r="F208" i="5"/>
  <c r="E207" i="5"/>
  <c r="D207" i="5"/>
  <c r="F207" i="5" s="1"/>
  <c r="E206" i="5"/>
  <c r="F205" i="5"/>
  <c r="E204" i="5"/>
  <c r="D204" i="5"/>
  <c r="F204" i="5" s="1"/>
  <c r="F203" i="5"/>
  <c r="E202" i="5"/>
  <c r="E201" i="5" s="1"/>
  <c r="E200" i="5" s="1"/>
  <c r="E199" i="5" s="1"/>
  <c r="D202" i="5"/>
  <c r="F202" i="5" s="1"/>
  <c r="D201" i="5"/>
  <c r="F201" i="5" s="1"/>
  <c r="F198" i="5"/>
  <c r="F197" i="5"/>
  <c r="F196" i="5"/>
  <c r="F195" i="5"/>
  <c r="F194" i="5"/>
  <c r="F193" i="5"/>
  <c r="F192" i="5"/>
  <c r="E191" i="5"/>
  <c r="D191" i="5"/>
  <c r="F191" i="5" s="1"/>
  <c r="E190" i="5"/>
  <c r="F189" i="5"/>
  <c r="E188" i="5"/>
  <c r="D188" i="5"/>
  <c r="F188" i="5" s="1"/>
  <c r="F187" i="5"/>
  <c r="E186" i="5"/>
  <c r="F186" i="5" s="1"/>
  <c r="E185" i="5"/>
  <c r="F184" i="5"/>
  <c r="E183" i="5"/>
  <c r="E182" i="5" s="1"/>
  <c r="E179" i="5" s="1"/>
  <c r="F179" i="5" s="1"/>
  <c r="D183" i="5"/>
  <c r="F183" i="5" s="1"/>
  <c r="D182" i="5"/>
  <c r="F182" i="5" s="1"/>
  <c r="F181" i="5"/>
  <c r="F180" i="5"/>
  <c r="E180" i="5"/>
  <c r="F178" i="5"/>
  <c r="E177" i="5"/>
  <c r="F177" i="5" s="1"/>
  <c r="E176" i="5"/>
  <c r="F176" i="5" s="1"/>
  <c r="E175" i="5"/>
  <c r="F175" i="5" s="1"/>
  <c r="E174" i="5"/>
  <c r="F174" i="5" s="1"/>
  <c r="E173" i="5"/>
  <c r="F173" i="5" s="1"/>
  <c r="E172" i="5"/>
  <c r="D172" i="5"/>
  <c r="F172" i="5" s="1"/>
  <c r="F171" i="5"/>
  <c r="E170" i="5"/>
  <c r="D170" i="5"/>
  <c r="F170" i="5" s="1"/>
  <c r="E168" i="5"/>
  <c r="E167" i="5" s="1"/>
  <c r="E161" i="5" s="1"/>
  <c r="D168" i="5"/>
  <c r="D167" i="5"/>
  <c r="F167" i="5" s="1"/>
  <c r="F166" i="5"/>
  <c r="E165" i="5"/>
  <c r="D165" i="5"/>
  <c r="F165" i="5" s="1"/>
  <c r="F164" i="5"/>
  <c r="F163" i="5"/>
  <c r="F162" i="5"/>
  <c r="D161" i="5"/>
  <c r="F161" i="5" s="1"/>
  <c r="E159" i="5"/>
  <c r="D159" i="5"/>
  <c r="F158" i="5"/>
  <c r="E157" i="5"/>
  <c r="D157" i="5"/>
  <c r="F157" i="5" s="1"/>
  <c r="E156" i="5"/>
  <c r="E154" i="5"/>
  <c r="E152" i="5"/>
  <c r="D152" i="5"/>
  <c r="F151" i="5"/>
  <c r="E150" i="5"/>
  <c r="D150" i="5"/>
  <c r="F150" i="5" s="1"/>
  <c r="E149" i="5"/>
  <c r="F148" i="5"/>
  <c r="F147" i="5"/>
  <c r="E146" i="5"/>
  <c r="D146" i="5"/>
  <c r="F146" i="5" s="1"/>
  <c r="E145" i="5"/>
  <c r="F144" i="5"/>
  <c r="E143" i="5"/>
  <c r="E142" i="5" s="1"/>
  <c r="E141" i="5" s="1"/>
  <c r="D143" i="5"/>
  <c r="F143" i="5" s="1"/>
  <c r="D142" i="5"/>
  <c r="F142" i="5" s="1"/>
  <c r="F140" i="5"/>
  <c r="E139" i="5"/>
  <c r="E138" i="5" s="1"/>
  <c r="E137" i="5" s="1"/>
  <c r="D139" i="5"/>
  <c r="F139" i="5" s="1"/>
  <c r="D138" i="5"/>
  <c r="F138" i="5" s="1"/>
  <c r="F136" i="5"/>
  <c r="E135" i="5"/>
  <c r="D135" i="5"/>
  <c r="F135" i="5" s="1"/>
  <c r="F134" i="5"/>
  <c r="E133" i="5"/>
  <c r="E132" i="5" s="1"/>
  <c r="D133" i="5"/>
  <c r="F133" i="5" s="1"/>
  <c r="D132" i="5"/>
  <c r="F132" i="5" s="1"/>
  <c r="F131" i="5"/>
  <c r="E130" i="5"/>
  <c r="D130" i="5"/>
  <c r="F130" i="5" s="1"/>
  <c r="E129" i="5"/>
  <c r="F128" i="5"/>
  <c r="E127" i="5"/>
  <c r="D127" i="5"/>
  <c r="F127" i="5" s="1"/>
  <c r="F126" i="5"/>
  <c r="E125" i="5"/>
  <c r="D125" i="5"/>
  <c r="F125" i="5" s="1"/>
  <c r="F124" i="5"/>
  <c r="E123" i="5"/>
  <c r="E122" i="5" s="1"/>
  <c r="E121" i="5" s="1"/>
  <c r="D123" i="5"/>
  <c r="F123" i="5" s="1"/>
  <c r="D122" i="5"/>
  <c r="F122" i="5" s="1"/>
  <c r="E119" i="5"/>
  <c r="E118" i="5" s="1"/>
  <c r="E117" i="5" s="1"/>
  <c r="E112" i="5"/>
  <c r="F112" i="5" s="1"/>
  <c r="E111" i="5"/>
  <c r="D111" i="5"/>
  <c r="F111" i="5" s="1"/>
  <c r="F102" i="5"/>
  <c r="E102" i="5"/>
  <c r="E101" i="5"/>
  <c r="D101" i="5"/>
  <c r="F101" i="5" s="1"/>
  <c r="E100" i="5"/>
  <c r="F98" i="5"/>
  <c r="F97" i="5"/>
  <c r="F96" i="5"/>
  <c r="E96" i="5"/>
  <c r="F94" i="5"/>
  <c r="F93" i="5"/>
  <c r="F92" i="5"/>
  <c r="E91" i="5"/>
  <c r="F91" i="5" s="1"/>
  <c r="E90" i="5"/>
  <c r="D90" i="5"/>
  <c r="F90" i="5" s="1"/>
  <c r="F89" i="5"/>
  <c r="F88" i="5"/>
  <c r="F87" i="5"/>
  <c r="F86" i="5"/>
  <c r="F85" i="5"/>
  <c r="E85" i="5"/>
  <c r="E84" i="5"/>
  <c r="D84" i="5"/>
  <c r="F84" i="5" s="1"/>
  <c r="E83" i="5"/>
  <c r="F82" i="5"/>
  <c r="F81" i="5"/>
  <c r="F80" i="5"/>
  <c r="F79" i="5"/>
  <c r="F78" i="5"/>
  <c r="F77" i="5"/>
  <c r="F76" i="5"/>
  <c r="E76" i="5"/>
  <c r="F75" i="5"/>
  <c r="F73" i="5"/>
  <c r="F72" i="5"/>
  <c r="E71" i="5"/>
  <c r="F71" i="5" s="1"/>
  <c r="E70" i="5"/>
  <c r="E69" i="5" s="1"/>
  <c r="D70" i="5"/>
  <c r="F70" i="5" s="1"/>
  <c r="D69" i="5"/>
  <c r="F69" i="5" s="1"/>
  <c r="F68" i="5"/>
  <c r="E67" i="5"/>
  <c r="D67" i="5"/>
  <c r="F67" i="5" s="1"/>
  <c r="F66" i="5"/>
  <c r="E65" i="5"/>
  <c r="D65" i="5"/>
  <c r="F65" i="5" s="1"/>
  <c r="F64" i="5"/>
  <c r="E63" i="5"/>
  <c r="D63" i="5"/>
  <c r="F63" i="5" s="1"/>
  <c r="F62" i="5"/>
  <c r="E61" i="5"/>
  <c r="D61" i="5"/>
  <c r="F61" i="5" s="1"/>
  <c r="E60" i="5"/>
  <c r="E59" i="5" s="1"/>
  <c r="E57" i="5"/>
  <c r="E55" i="5"/>
  <c r="F54" i="5"/>
  <c r="F53" i="5"/>
  <c r="E53" i="5"/>
  <c r="F52" i="5"/>
  <c r="F51" i="5"/>
  <c r="F50" i="5"/>
  <c r="E50" i="5"/>
  <c r="F49" i="5"/>
  <c r="F48" i="5"/>
  <c r="F47" i="5"/>
  <c r="E47" i="5"/>
  <c r="F46" i="5"/>
  <c r="E45" i="5"/>
  <c r="F44" i="5"/>
  <c r="F43" i="5"/>
  <c r="F42" i="5"/>
  <c r="F41" i="5"/>
  <c r="F40" i="5"/>
  <c r="E40" i="5"/>
  <c r="F35" i="5"/>
  <c r="F34" i="5"/>
  <c r="F33" i="5"/>
  <c r="E32" i="5"/>
  <c r="F32" i="5" s="1"/>
  <c r="F31" i="5"/>
  <c r="F30" i="5"/>
  <c r="F29" i="5"/>
  <c r="F28" i="5"/>
  <c r="F27" i="5"/>
  <c r="F26" i="5"/>
  <c r="F25" i="5"/>
  <c r="F24" i="5"/>
  <c r="E24" i="5"/>
  <c r="D23" i="5"/>
  <c r="D22" i="5" l="1"/>
  <c r="E23" i="5"/>
  <c r="E22" i="5" s="1"/>
  <c r="E21" i="5" s="1"/>
  <c r="E19" i="5" s="1"/>
  <c r="D60" i="5"/>
  <c r="D83" i="5"/>
  <c r="F83" i="5" s="1"/>
  <c r="D100" i="5"/>
  <c r="F100" i="5" s="1"/>
  <c r="D121" i="5"/>
  <c r="F121" i="5" s="1"/>
  <c r="D129" i="5"/>
  <c r="F129" i="5" s="1"/>
  <c r="D137" i="5"/>
  <c r="F137" i="5" s="1"/>
  <c r="D145" i="5"/>
  <c r="F145" i="5" s="1"/>
  <c r="D149" i="5"/>
  <c r="D156" i="5"/>
  <c r="F156" i="5" s="1"/>
  <c r="D190" i="5"/>
  <c r="D206" i="5"/>
  <c r="F206" i="5" s="1"/>
  <c r="D212" i="5"/>
  <c r="F212" i="5" s="1"/>
  <c r="D200" i="5" l="1"/>
  <c r="D59" i="5"/>
  <c r="F59" i="5" s="1"/>
  <c r="F60" i="5"/>
  <c r="F22" i="5"/>
  <c r="F190" i="5"/>
  <c r="D185" i="5"/>
  <c r="F185" i="5" s="1"/>
  <c r="F149" i="5"/>
  <c r="D141" i="5"/>
  <c r="F141" i="5" s="1"/>
  <c r="F23" i="5"/>
  <c r="D21" i="5" l="1"/>
  <c r="D199" i="5"/>
  <c r="F199" i="5" s="1"/>
  <c r="F200" i="5"/>
  <c r="D19" i="5" l="1"/>
  <c r="F19" i="5" s="1"/>
  <c r="F21" i="5"/>
  <c r="E13" i="2" l="1"/>
  <c r="E15" i="2"/>
  <c r="E302" i="2"/>
  <c r="E303" i="2"/>
  <c r="E304" i="2"/>
  <c r="E305" i="2"/>
  <c r="E306" i="2"/>
  <c r="E308" i="2"/>
  <c r="AZ31" i="3"/>
  <c r="AZ30" i="3"/>
  <c r="AZ29" i="3"/>
  <c r="AZ25" i="3"/>
  <c r="AZ24" i="3" s="1"/>
  <c r="BW24" i="3"/>
  <c r="CO17" i="3"/>
  <c r="CO16" i="3"/>
  <c r="CO15" i="3"/>
  <c r="CO14" i="3"/>
  <c r="CO13" i="3"/>
  <c r="CO12" i="3"/>
  <c r="CO11" i="3"/>
  <c r="BW5" i="3"/>
  <c r="CO24" i="3" l="1"/>
  <c r="AZ5" i="3"/>
  <c r="CO5" i="3" s="1"/>
  <c r="F13" i="2" l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</calcChain>
</file>

<file path=xl/sharedStrings.xml><?xml version="1.0" encoding="utf-8"?>
<sst xmlns="http://schemas.openxmlformats.org/spreadsheetml/2006/main" count="1941" uniqueCount="993">
  <si>
    <t>01.10.2023</t>
  </si>
  <si>
    <t>951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</si>
  <si>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</si>
  <si>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</si>
  <si>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</si>
  <si>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</si>
  <si>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</si>
  <si>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</si>
  <si>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</si>
  <si>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</si>
  <si>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</si>
  <si>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</si>
  <si>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</si>
  <si>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</si>
  <si>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</si>
  <si>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</si>
  <si>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</si>
  <si>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</si>
  <si>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</si>
  <si>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</si>
  <si>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</si>
  <si>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</si>
  <si>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</si>
  <si>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</si>
  <si>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</si>
  <si>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</si>
  <si>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</si>
  <si>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</si>
  <si>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</si>
  <si>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</si>
  <si>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</si>
  <si>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</si>
  <si>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</si>
  <si>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</si>
  <si>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</si>
  <si>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</si>
  <si>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</si>
  <si>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</si>
  <si>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</si>
  <si>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</si>
  <si>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</si>
  <si>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</si>
  <si>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</si>
  <si>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</si>
  <si>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</si>
  <si>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</si>
  <si>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</si>
  <si>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</si>
  <si>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</si>
  <si>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</si>
  <si>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</si>
  <si>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</si>
  <si>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</si>
  <si>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</si>
  <si>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</si>
  <si>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</si>
  <si>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</si>
  <si>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</si>
  <si>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</si>
  <si>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</si>
  <si>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</si>
  <si>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</si>
  <si>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</si>
  <si>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</si>
  <si>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</si>
  <si>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</si>
  <si>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</si>
  <si>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</si>
  <si>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</si>
  <si>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</si>
  <si>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</si>
  <si>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</si>
  <si>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</si>
  <si>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</si>
  <si>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</si>
  <si>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</si>
  <si>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</si>
  <si>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</si>
  <si>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</si>
  <si>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</si>
  <si>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</si>
  <si>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</si>
  <si>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</si>
  <si>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</si>
  <si>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</si>
  <si>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</si>
  <si>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</si>
  <si>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</si>
  <si>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</si>
  <si>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</si>
  <si>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</si>
  <si>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</si>
  <si>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</si>
  <si>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</si>
  <si>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</si>
  <si>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</si>
  <si>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</si>
  <si>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</si>
  <si>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</si>
  <si>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</si>
  <si>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</si>
  <si>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</si>
  <si>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</si>
  <si>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</si>
  <si>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</si>
  <si>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</si>
  <si>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</si>
  <si>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</si>
  <si>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</si>
  <si>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</si>
  <si>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</si>
  <si>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</si>
  <si>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</si>
  <si>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</si>
  <si>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</si>
  <si>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</si>
  <si>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</si>
  <si>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</si>
  <si>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</si>
  <si>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</si>
  <si>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</si>
  <si>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</si>
  <si>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</si>
  <si>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</si>
  <si>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</si>
  <si>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</si>
  <si>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</si>
  <si>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</si>
  <si>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</si>
  <si>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</si>
  <si>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Специальные расходы</t>
  </si>
  <si>
    <t xml:space="preserve">951 0113 0810028990 880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</si>
  <si>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</si>
  <si>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</si>
  <si>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</si>
  <si>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</si>
  <si>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</si>
  <si>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</si>
  <si>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</si>
  <si>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</si>
  <si>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</si>
  <si>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</si>
  <si>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</si>
  <si>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</si>
  <si>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</si>
  <si>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</si>
  <si>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</si>
  <si>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</si>
  <si>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</si>
  <si>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</si>
  <si>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</si>
  <si>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</si>
  <si>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</si>
  <si>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</si>
  <si>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</si>
  <si>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</si>
  <si>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</si>
  <si>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</si>
  <si>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</si>
  <si>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</si>
  <si>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</si>
  <si>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</si>
  <si>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</si>
  <si>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</si>
  <si>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</si>
  <si>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</si>
  <si>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</si>
  <si>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</si>
  <si>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</si>
  <si>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</si>
  <si>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</si>
  <si>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</si>
  <si>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</si>
  <si>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</si>
  <si>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</si>
  <si>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</si>
  <si>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</si>
  <si>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</si>
  <si>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</si>
  <si>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</si>
  <si>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</si>
  <si>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</si>
  <si>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</si>
  <si>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951 0113 9910097710 244 </t>
  </si>
  <si>
    <t xml:space="preserve">951 0113 9910097710 360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</si>
  <si>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</si>
  <si>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</si>
  <si>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</si>
  <si>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</si>
  <si>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</si>
  <si>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</si>
  <si>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Реализация направления расходов в рамках непрограммных расходов органов местного самоуправления Белокалитвинского городского поселения</t>
  </si>
  <si>
    <t xml:space="preserve">951 0113 9990099990 000 </t>
  </si>
  <si>
    <t xml:space="preserve">951 0113 9990099990 853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</si>
  <si>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</si>
  <si>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</si>
  <si>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</si>
  <si>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</si>
  <si>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</si>
  <si>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</si>
  <si>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</si>
  <si>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</si>
  <si>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</si>
  <si>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</si>
  <si>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</si>
  <si>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</si>
  <si>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</si>
  <si>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</si>
  <si>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</si>
  <si>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</si>
  <si>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</si>
  <si>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</si>
  <si>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</si>
  <si>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</si>
  <si>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</si>
  <si>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</si>
  <si>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</si>
  <si>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</si>
  <si>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</si>
  <si>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</si>
  <si>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</si>
  <si>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</si>
  <si>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</si>
  <si>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</si>
  <si>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</si>
  <si>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</si>
  <si>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</si>
  <si>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</si>
  <si>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</si>
  <si>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</si>
  <si>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</si>
  <si>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</si>
  <si>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</si>
  <si>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</si>
  <si>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</si>
  <si>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</si>
  <si>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</si>
  <si>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</si>
  <si>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</si>
  <si>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</si>
  <si>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</si>
  <si>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</si>
  <si>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</si>
  <si>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</si>
  <si>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</si>
  <si>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</si>
  <si>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</si>
  <si>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</si>
  <si>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951 0409 0610028180 831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</si>
  <si>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</si>
  <si>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</si>
  <si>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</si>
  <si>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</si>
  <si>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</si>
  <si>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</si>
  <si>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</si>
  <si>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</si>
  <si>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</si>
  <si>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</si>
  <si>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06100S3460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</si>
  <si>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</si>
  <si>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06100S3460 243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</si>
  <si>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</si>
  <si>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</si>
  <si>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</si>
  <si>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</si>
  <si>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</si>
  <si>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</si>
  <si>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</si>
  <si>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</si>
  <si>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</si>
  <si>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</si>
  <si>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</si>
  <si>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</si>
  <si>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</si>
  <si>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</si>
  <si>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</si>
  <si>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</si>
  <si>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</si>
  <si>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</si>
  <si>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</si>
  <si>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</si>
  <si>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</si>
  <si>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</si>
  <si>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</si>
  <si>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</si>
  <si>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</si>
  <si>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</si>
  <si>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</si>
  <si>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</si>
  <si>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</si>
  <si>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Подпрограмма "Планировка территории"</t>
  </si>
  <si>
    <t xml:space="preserve">951 0412 1120000000 000 </t>
  </si>
  <si>
    <t>Расходы на разработку и (или) корректировку проекта планировки и межевания территории в рамках подпрограммы "Планировка территории" муниципальной программы Белокалитвинского городского поселения "Управление муниципальным имуществом"</t>
  </si>
  <si>
    <t xml:space="preserve">951 0412 1120028996 000 </t>
  </si>
  <si>
    <t xml:space="preserve">951 0412 1120028996 244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</si>
  <si>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</si>
  <si>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</si>
  <si>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</si>
  <si>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</si>
  <si>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</si>
  <si>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</si>
  <si>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"Переселение граждан из аварийного жилищного фонда"</t>
  </si>
  <si>
    <t xml:space="preserve">951 0501 0210000000 000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</si>
  <si>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"Переселение граждан из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</si>
  <si>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951 0501 0210028650 000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</si>
  <si>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</si>
  <si>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951 0501 0210028650 412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</si>
  <si>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</si>
  <si>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</si>
  <si>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</si>
  <si>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</si>
  <si>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</si>
  <si>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</si>
  <si>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</si>
  <si>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</si>
  <si>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</si>
  <si>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</si>
  <si>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</si>
  <si>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</si>
  <si>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</si>
  <si>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</si>
  <si>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</si>
  <si>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</si>
  <si>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</si>
  <si>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</si>
  <si>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</si>
  <si>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</si>
  <si>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</si>
  <si>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</si>
  <si>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</si>
  <si>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</si>
  <si>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</si>
  <si>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</si>
  <si>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</si>
  <si>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</si>
  <si>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</si>
  <si>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</si>
  <si>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</si>
  <si>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</si>
  <si>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</si>
  <si>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</si>
  <si>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</si>
  <si>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</si>
  <si>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</si>
  <si>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</si>
  <si>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</si>
  <si>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</si>
  <si>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</si>
  <si>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</si>
  <si>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</si>
  <si>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</si>
  <si>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</si>
  <si>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</si>
  <si>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</si>
  <si>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</si>
  <si>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</si>
  <si>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</si>
  <si>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</si>
  <si>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</si>
  <si>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</si>
  <si>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</si>
  <si>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</si>
  <si>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</si>
  <si>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</si>
  <si>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</si>
  <si>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</si>
  <si>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</si>
  <si>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</si>
  <si>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</si>
  <si>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</si>
  <si>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</si>
  <si>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</si>
  <si>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</si>
  <si>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</si>
  <si>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</si>
  <si>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</si>
  <si>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</si>
  <si>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</si>
  <si>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</si>
  <si>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</si>
  <si>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</si>
  <si>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</si>
  <si>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</si>
  <si>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</si>
  <si>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</si>
  <si>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</si>
  <si>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</si>
  <si>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</si>
  <si>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</si>
  <si>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</si>
  <si>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</si>
  <si>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</si>
  <si>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</si>
  <si>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</si>
  <si>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</si>
  <si>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</si>
  <si>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</si>
  <si>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</si>
  <si>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</si>
  <si>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</si>
  <si>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</si>
  <si>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</si>
  <si>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</si>
  <si>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Расходы на установку и ремонт памятников, памятных знаков и мемориалов в рамках подпрограммы «Благоустройство и содержание территории» муниципальной программы Белокалитвинского городского поселения «Благоустройство территории Белокалитвинского городского поселения»</t>
  </si>
  <si>
    <t xml:space="preserve">951 0503 1030028820 000 </t>
  </si>
  <si>
    <t xml:space="preserve">951 0503 1030028820 243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</si>
  <si>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</si>
  <si>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</si>
  <si>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</si>
  <si>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</si>
  <si>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</si>
  <si>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</si>
  <si>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</si>
  <si>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</si>
  <si>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</si>
  <si>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</si>
  <si>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</si>
  <si>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</si>
  <si>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</si>
  <si>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</si>
  <si>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</si>
  <si>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</si>
  <si>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</si>
  <si>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</si>
  <si>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</si>
  <si>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</si>
  <si>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</si>
  <si>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</si>
  <si>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</si>
  <si>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</si>
  <si>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</si>
  <si>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Вокзальная, д. 381, змельный учсток № 381 а")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</si>
  <si>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</si>
  <si>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</si>
  <si>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 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</si>
  <si>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</si>
  <si>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</si>
  <si>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</si>
  <si>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121F2S1270 000 </t>
  </si>
  <si>
    <t xml:space="preserve">951 0503 121F2S1270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</si>
  <si>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</si>
  <si>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</si>
  <si>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</si>
  <si>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</si>
  <si>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</si>
  <si>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</si>
  <si>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</si>
  <si>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</si>
  <si>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</si>
  <si>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</si>
  <si>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</si>
  <si>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</si>
  <si>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</si>
  <si>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</si>
  <si>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</si>
  <si>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</si>
  <si>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</si>
  <si>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</si>
  <si>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</si>
  <si>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</si>
  <si>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</si>
  <si>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</si>
  <si>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</si>
  <si>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</si>
  <si>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</si>
  <si>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</si>
  <si>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</si>
  <si>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</si>
  <si>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</si>
  <si>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</si>
  <si>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</si>
  <si>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</si>
  <si>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</si>
  <si>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</si>
  <si>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</si>
  <si>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</si>
  <si>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</si>
  <si>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</si>
  <si>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</si>
  <si>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</si>
  <si>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</si>
  <si>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</si>
  <si>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</si>
  <si>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</si>
  <si>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</si>
  <si>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</si>
  <si>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</si>
  <si>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</si>
  <si>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</si>
  <si>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</si>
  <si>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</si>
  <si>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</si>
  <si>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</si>
  <si>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</si>
  <si>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</si>
  <si>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</si>
  <si>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</si>
  <si>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</si>
  <si>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</si>
  <si>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</si>
  <si>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</si>
  <si>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</si>
  <si>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</si>
  <si>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</si>
  <si>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</si>
  <si>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</si>
  <si>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</si>
  <si>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</si>
  <si>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</si>
  <si>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</si>
  <si>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</si>
  <si>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</si>
  <si>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</si>
  <si>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</si>
  <si>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</si>
  <si>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</si>
  <si>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</si>
  <si>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</si>
  <si>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</si>
  <si>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</si>
  <si>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</si>
  <si>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</si>
  <si>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</si>
  <si>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</si>
  <si>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</si>
  <si>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</si>
  <si>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</si>
  <si>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</si>
  <si>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</si>
  <si>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</si>
  <si>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</si>
  <si>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</si>
  <si>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</si>
  <si>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</si>
  <si>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</si>
  <si>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</si>
  <si>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</si>
  <si>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</si>
  <si>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</si>
  <si>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</si>
  <si>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</si>
  <si>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</si>
  <si>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</si>
  <si>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</si>
  <si>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</si>
  <si>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</si>
  <si>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</si>
  <si>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</si>
  <si>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</si>
  <si>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</si>
  <si>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</si>
  <si>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</si>
  <si>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</si>
  <si>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</si>
  <si>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</si>
  <si>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</si>
  <si>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</si>
  <si>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</si>
  <si>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</si>
  <si>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</si>
  <si>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Z:\РЫСЮК\117Y01.txt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</si>
  <si>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</si>
  <si>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</si>
  <si>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</si>
  <si>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</si>
  <si>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</si>
  <si>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</si>
  <si>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</si>
  <si>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</si>
  <si>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</si>
  <si>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</si>
  <si>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</si>
  <si>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</si>
  <si>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</si>
  <si>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</si>
  <si>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</si>
  <si>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</si>
  <si>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</si>
  <si>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</si>
  <si>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</si>
  <si>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</si>
  <si>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</si>
  <si>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</si>
  <si>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</si>
  <si>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</si>
  <si>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</si>
  <si>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</si>
  <si>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</si>
  <si>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</si>
  <si>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</si>
  <si>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</si>
  <si>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</si>
  <si>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</si>
  <si>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</si>
  <si>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</si>
  <si>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</si>
  <si>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</si>
  <si>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</si>
  <si>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</si>
  <si>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</si>
  <si>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</si>
  <si>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</si>
  <si>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</si>
  <si>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</si>
  <si>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</si>
  <si>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</si>
  <si>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</si>
  <si>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</si>
  <si>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</si>
  <si>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</si>
  <si>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</si>
  <si>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</si>
  <si>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</si>
  <si>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</si>
  <si>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</si>
  <si>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01</t>
  </si>
  <si>
    <t>23</t>
  </si>
  <si>
    <t xml:space="preserve"> г.</t>
  </si>
  <si>
    <t>октября</t>
  </si>
  <si>
    <t>ОТЧЕТ ОБ ИСПОЛНЕНИИ БЮДЖЕТА</t>
  </si>
  <si>
    <t>КОДЫ</t>
  </si>
  <si>
    <t xml:space="preserve">  Форма по ОКУД</t>
  </si>
  <si>
    <t>0503117</t>
  </si>
  <si>
    <t>по состоянию на 01.10.2023 года</t>
  </si>
  <si>
    <t xml:space="preserve">                   Дата</t>
  </si>
  <si>
    <t xml:space="preserve">             по ОКПО</t>
  </si>
  <si>
    <t>79220667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</si>
  <si>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</si>
  <si>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</si>
  <si>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</si>
  <si>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ППО Белокалитвинского городского поселения Белокалитвинского района</t>
  </si>
  <si>
    <t>по ОКТМО</t>
  </si>
  <si>
    <t>60606101</t>
  </si>
  <si>
    <t>Периодичность: месячная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</si>
  <si>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</si>
  <si>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</si>
  <si>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</si>
  <si>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</si>
  <si>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>Код дохода по бюджетной классификации</t>
  </si>
  <si>
    <t>Доходы бюджета - всего</t>
  </si>
  <si>
    <t>010</t>
  </si>
  <si>
    <t>X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</si>
  <si>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</si>
  <si>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</si>
  <si>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</si>
  <si>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</si>
  <si>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</si>
  <si>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</si>
  <si>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</si>
  <si>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</si>
  <si>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</si>
  <si>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</si>
  <si>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</si>
  <si>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</si>
  <si>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</si>
  <si>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</si>
  <si>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</si>
  <si>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000 10102010014000110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</si>
  <si>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</si>
  <si>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</si>
  <si>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</si>
  <si>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</si>
  <si>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</si>
  <si>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</si>
  <si>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</si>
  <si>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</si>
  <si>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</si>
  <si>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</si>
  <si>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</si>
  <si>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</si>
  <si>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</si>
  <si>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</si>
  <si>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</si>
  <si>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</si>
  <si>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</si>
  <si>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</si>
  <si>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</si>
  <si>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</si>
  <si>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</si>
  <si>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</si>
  <si>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</si>
  <si>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000 10102030014000110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</si>
  <si>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</si>
  <si>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000 101020500100000110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</si>
  <si>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</si>
  <si>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000 101020500110000110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</si>
  <si>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</si>
  <si>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</si>
  <si>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</si>
  <si>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</si>
  <si>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</si>
  <si>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</si>
  <si>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</si>
  <si>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</si>
  <si>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</si>
  <si>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</si>
  <si>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</si>
  <si>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</si>
  <si>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</si>
  <si>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</si>
  <si>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</si>
  <si>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</si>
  <si>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</si>
  <si>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</si>
  <si>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</si>
  <si>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</si>
  <si>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</si>
  <si>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</si>
  <si>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</si>
  <si>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</si>
  <si>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</si>
  <si>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</si>
  <si>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</si>
  <si>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</si>
  <si>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</si>
  <si>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</si>
  <si>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</si>
  <si>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</si>
  <si>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</si>
  <si>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</si>
  <si>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</si>
  <si>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</si>
  <si>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</si>
  <si>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</si>
  <si>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</si>
  <si>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</si>
  <si>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</si>
  <si>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</si>
  <si>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</si>
  <si>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</si>
  <si>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</si>
  <si>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</si>
  <si>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</si>
  <si>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</si>
  <si>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</si>
  <si>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</si>
  <si>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</si>
  <si>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</si>
  <si>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</si>
  <si>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</si>
  <si>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</si>
  <si>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</si>
  <si>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</si>
  <si>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</si>
  <si>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</si>
  <si>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</si>
  <si>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</si>
  <si>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</si>
  <si>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</si>
  <si>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</si>
  <si>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</si>
  <si>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</si>
  <si>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</si>
  <si>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</si>
  <si>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182 10601030134000110</t>
  </si>
  <si>
    <t>000 10601030134000110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</si>
  <si>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</si>
  <si>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</si>
  <si>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</si>
  <si>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</si>
  <si>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</si>
  <si>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</si>
  <si>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</si>
  <si>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</si>
  <si>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организаций (прочие поступления)</t>
  </si>
  <si>
    <t>000 10604011024000110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</si>
  <si>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</si>
  <si>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</si>
  <si>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</si>
  <si>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</si>
  <si>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</si>
  <si>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</si>
  <si>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</si>
  <si>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</si>
  <si>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</si>
  <si>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</si>
  <si>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</si>
  <si>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</si>
  <si>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</si>
  <si>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</si>
  <si>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</si>
  <si>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</si>
  <si>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</si>
  <si>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</si>
  <si>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</si>
  <si>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</si>
  <si>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</si>
  <si>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</si>
  <si>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</si>
  <si>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</si>
  <si>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</si>
  <si>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</si>
  <si>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</si>
  <si>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</si>
  <si>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</si>
  <si>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</si>
  <si>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</si>
  <si>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</si>
  <si>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</si>
  <si>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000 10606043133000110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</si>
  <si>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</si>
  <si>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</si>
  <si>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</si>
  <si>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</si>
  <si>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</si>
  <si>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</si>
  <si>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</si>
  <si>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</si>
  <si>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</si>
  <si>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</si>
  <si>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</si>
  <si>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</si>
  <si>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</si>
  <si>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</si>
  <si>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</si>
  <si>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</si>
  <si>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</si>
  <si>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</si>
  <si>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</si>
  <si>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</si>
  <si>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</si>
  <si>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</si>
  <si>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</si>
  <si>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</si>
  <si>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</si>
  <si>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</si>
  <si>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</si>
  <si>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</si>
  <si>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</si>
  <si>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000 11107015130000120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</si>
  <si>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</si>
  <si>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</si>
  <si>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</si>
  <si>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</si>
  <si>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</si>
  <si>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</si>
  <si>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</si>
  <si>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</si>
  <si>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</si>
  <si>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</si>
  <si>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ДОХОДЫ ОТ ОКАЗАНИЯ ПЛАТНЫХ УСЛУГ И КОМПЕНСАЦИИ ЗАТРАТ ГОСУДАРСТВА</t>
  </si>
  <si>
    <t>000 11300000000000000</t>
  </si>
  <si>
    <t>Прочие доходы от компенсации затрат государства</t>
  </si>
  <si>
    <t>000 11302090010000130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</si>
  <si>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</si>
  <si>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</si>
  <si>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</si>
  <si>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</si>
  <si>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</si>
  <si>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</si>
  <si>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</si>
  <si>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</si>
  <si>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</si>
  <si>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</si>
  <si>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</si>
  <si>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</si>
  <si>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</si>
  <si>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</si>
  <si>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</si>
  <si>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</si>
  <si>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</si>
  <si>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</si>
  <si>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</si>
  <si>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</si>
  <si>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</si>
  <si>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</si>
  <si>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</si>
  <si>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</si>
  <si>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</si>
  <si>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</si>
  <si>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</si>
  <si>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</si>
  <si>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000 11406313130000430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</si>
  <si>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</si>
  <si>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</si>
  <si>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</si>
  <si>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000 11413090130000410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</si>
  <si>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</si>
  <si>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</si>
  <si>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</si>
  <si>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</si>
  <si>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</si>
  <si>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000 11633050130000140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</si>
  <si>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</si>
  <si>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000 11633050136000140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</si>
  <si>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</si>
  <si>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</si>
  <si>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</si>
  <si>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</si>
  <si>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</si>
  <si>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</si>
  <si>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</si>
  <si>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</si>
  <si>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</si>
  <si>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</si>
  <si>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</si>
  <si>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</si>
  <si>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</si>
  <si>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</si>
  <si>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</si>
  <si>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</si>
  <si>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</si>
  <si>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</si>
  <si>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</si>
  <si>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</si>
  <si>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</si>
  <si>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</si>
  <si>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</si>
  <si>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</si>
  <si>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 в целях возмещения причиненного ущерба (убытка)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</si>
  <si>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</si>
  <si>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</si>
  <si>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</si>
  <si>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</si>
  <si>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</si>
  <si>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</si>
  <si>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</si>
  <si>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000 11610123010001140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</si>
  <si>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</si>
  <si>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</si>
  <si>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</si>
  <si>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</si>
  <si>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</si>
  <si>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</si>
  <si>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</si>
  <si>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</si>
  <si>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</si>
  <si>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</si>
  <si>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Инициативные платежи</t>
  </si>
  <si>
    <t>000 11715000000000150</t>
  </si>
  <si>
    <t>Инициативные платежи, зачисляемые в бюджеты городских поселений</t>
  </si>
  <si>
    <t>000 11715030130000150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</si>
  <si>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</si>
  <si>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</si>
  <si>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</si>
  <si>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</si>
  <si>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</si>
  <si>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</si>
  <si>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</si>
  <si>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</si>
  <si>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</si>
  <si>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</si>
  <si>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</si>
  <si>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</si>
  <si>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</si>
  <si>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000 11715030130007150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</si>
  <si>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</si>
  <si>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</si>
  <si>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</si>
  <si>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</si>
  <si>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</si>
  <si>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</si>
  <si>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</si>
  <si>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</si>
  <si>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</si>
  <si>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</si>
  <si>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</si>
  <si>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</si>
  <si>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</si>
  <si>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</si>
  <si>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Субсидии бюджетам бюджетной системы Россиийской Федерации (межбюджетные субсидии)</t>
  </si>
  <si>
    <t>000 20220000000000150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</si>
  <si>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</si>
  <si>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</si>
  <si>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</si>
  <si>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</si>
  <si>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</si>
  <si>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</si>
  <si>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</si>
  <si>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</si>
  <si>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</si>
  <si>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</si>
  <si>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000 20240000000000150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</si>
  <si>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</si>
  <si>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</si>
  <si>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</si>
  <si>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</si>
  <si>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</si>
  <si>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</si>
  <si>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</si>
  <si>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</si>
  <si>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</si>
  <si>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</si>
  <si>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</si>
  <si>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</si>
  <si>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000 20705030130000150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</si>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</sst>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dd/mm/yyyy\ &quot;г.&quot;"/>
  </numFmts>
  <fonts count="2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22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/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left" wrapText="1"/>
    </xf>
    <xf numFmtId="49" fontId="2" fillId="0" borderId="17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0" fontId="3" fillId="0" borderId="0" xfId="0" applyFont="1"/>
    <xf numFmtId="0" fontId="2" fillId="0" borderId="29" xfId="0" applyFont="1" applyBorder="1" applyAlignment="1">
      <alignment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vertical="center"/>
    </xf>
    <xf numFmtId="49" fontId="2" fillId="0" borderId="1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left" wrapText="1"/>
    </xf>
    <xf numFmtId="49" fontId="4" fillId="0" borderId="30" xfId="0" applyNumberFormat="1" applyFont="1" applyBorder="1" applyAlignment="1">
      <alignment horizontal="center" wrapText="1"/>
    </xf>
    <xf numFmtId="49" fontId="4" fillId="0" borderId="26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0" fontId="2" fillId="0" borderId="20" xfId="0" applyFont="1" applyBorder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3" fillId="0" borderId="23" xfId="0" applyFont="1" applyBorder="1"/>
    <xf numFmtId="0" fontId="3" fillId="0" borderId="24" xfId="0" applyFont="1" applyBorder="1"/>
    <xf numFmtId="49" fontId="2" fillId="0" borderId="19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31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left" wrapText="1"/>
    </xf>
    <xf numFmtId="0" fontId="3" fillId="0" borderId="3" xfId="0" applyFont="1" applyBorder="1"/>
    <xf numFmtId="0" fontId="3" fillId="0" borderId="32" xfId="0" applyFont="1" applyBorder="1"/>
    <xf numFmtId="0" fontId="3" fillId="0" borderId="32" xfId="0" applyFont="1" applyBorder="1" applyAlignment="1">
      <alignment horizontal="center"/>
    </xf>
    <xf numFmtId="0" fontId="3" fillId="0" borderId="32" xfId="0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right"/>
    </xf>
    <xf numFmtId="4" fontId="2" fillId="0" borderId="36" xfId="0" applyNumberFormat="1" applyFont="1" applyBorder="1" applyAlignment="1">
      <alignment horizontal="right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vertical="top"/>
    </xf>
    <xf numFmtId="4" fontId="6" fillId="0" borderId="0" xfId="0" applyNumberFormat="1" applyFont="1"/>
    <xf numFmtId="0" fontId="5" fillId="0" borderId="29" xfId="0" applyFont="1" applyBorder="1"/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3" fillId="0" borderId="0" xfId="0" applyFont="1"/>
    <xf numFmtId="0" fontId="11" fillId="0" borderId="0" xfId="0" applyFont="1"/>
    <xf numFmtId="4" fontId="2" fillId="2" borderId="18" xfId="0" applyNumberFormat="1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right" vertical="center"/>
    </xf>
    <xf numFmtId="0" fontId="18" fillId="0" borderId="1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49" fontId="16" fillId="0" borderId="0" xfId="0" applyNumberFormat="1" applyFont="1" applyFill="1" applyBorder="1" applyAlignment="1" applyProtection="1">
      <alignment horizontal="right" vertical="center"/>
    </xf>
    <xf numFmtId="49" fontId="18" fillId="0" borderId="49" xfId="0" applyNumberFormat="1" applyFont="1" applyBorder="1" applyAlignment="1" applyProtection="1">
      <alignment horizontal="center" vertical="center"/>
    </xf>
    <xf numFmtId="165" fontId="17" fillId="0" borderId="50" xfId="0" applyNumberFormat="1" applyFont="1" applyBorder="1" applyAlignment="1" applyProtection="1">
      <alignment horizontal="center" vertical="center"/>
    </xf>
    <xf numFmtId="49" fontId="16" fillId="0" borderId="0" xfId="0" applyNumberFormat="1" applyFont="1" applyBorder="1" applyAlignment="1" applyProtection="1">
      <alignment vertical="center"/>
    </xf>
    <xf numFmtId="49" fontId="16" fillId="0" borderId="0" xfId="0" applyNumberFormat="1" applyFont="1" applyBorder="1" applyAlignment="1" applyProtection="1">
      <alignment horizontal="center" vertical="center"/>
    </xf>
    <xf numFmtId="49" fontId="18" fillId="0" borderId="51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49" fontId="18" fillId="0" borderId="50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49" fontId="18" fillId="0" borderId="0" xfId="0" applyNumberFormat="1" applyFont="1" applyBorder="1" applyAlignment="1" applyProtection="1">
      <alignment vertical="center"/>
    </xf>
    <xf numFmtId="49" fontId="18" fillId="0" borderId="0" xfId="0" applyNumberFormat="1" applyFont="1" applyBorder="1" applyAlignment="1" applyProtection="1">
      <alignment horizontal="left" vertical="center"/>
    </xf>
    <xf numFmtId="49" fontId="18" fillId="0" borderId="52" xfId="0" applyNumberFormat="1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6" fillId="0" borderId="2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6" fillId="0" borderId="14" xfId="0" applyFont="1" applyBorder="1" applyAlignment="1" applyProtection="1">
      <alignment horizontal="center" vertical="center"/>
    </xf>
    <xf numFmtId="49" fontId="16" fillId="0" borderId="1" xfId="0" applyNumberFormat="1" applyFont="1" applyBorder="1" applyAlignment="1" applyProtection="1">
      <alignment horizontal="center" vertical="center"/>
    </xf>
    <xf numFmtId="49" fontId="16" fillId="0" borderId="53" xfId="0" applyNumberFormat="1" applyFont="1" applyFill="1" applyBorder="1" applyAlignment="1" applyProtection="1">
      <alignment horizontal="center" vertical="center"/>
    </xf>
    <xf numFmtId="49" fontId="16" fillId="0" borderId="15" xfId="0" applyNumberFormat="1" applyFont="1" applyBorder="1" applyAlignment="1" applyProtection="1">
      <alignment horizontal="center" vertical="center"/>
    </xf>
    <xf numFmtId="49" fontId="18" fillId="0" borderId="18" xfId="0" applyNumberFormat="1" applyFont="1" applyBorder="1" applyAlignment="1" applyProtection="1">
      <alignment horizontal="left" vertical="center" wrapText="1"/>
    </xf>
    <xf numFmtId="49" fontId="16" fillId="0" borderId="19" xfId="0" applyNumberFormat="1" applyFont="1" applyBorder="1" applyAlignment="1" applyProtection="1">
      <alignment horizontal="center" vertical="center" wrapText="1"/>
    </xf>
    <xf numFmtId="49" fontId="16" fillId="0" borderId="17" xfId="0" applyNumberFormat="1" applyFont="1" applyBorder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horizontal="right" vertical="center"/>
    </xf>
    <xf numFmtId="4" fontId="19" fillId="0" borderId="18" xfId="0" applyNumberFormat="1" applyFont="1" applyFill="1" applyBorder="1" applyAlignment="1" applyProtection="1">
      <alignment horizontal="right" vertical="center"/>
    </xf>
    <xf numFmtId="49" fontId="16" fillId="0" borderId="54" xfId="0" applyNumberFormat="1" applyFont="1" applyBorder="1" applyAlignment="1" applyProtection="1">
      <alignment horizontal="center" vertical="center" wrapText="1"/>
    </xf>
    <xf numFmtId="49" fontId="16" fillId="0" borderId="22" xfId="0" applyNumberFormat="1" applyFont="1" applyBorder="1" applyAlignment="1" applyProtection="1">
      <alignment horizontal="center" vertical="center"/>
    </xf>
    <xf numFmtId="4" fontId="18" fillId="0" borderId="23" xfId="0" applyNumberFormat="1" applyFont="1" applyBorder="1" applyAlignment="1" applyProtection="1">
      <alignment horizontal="right" vertical="center"/>
    </xf>
    <xf numFmtId="4" fontId="18" fillId="0" borderId="23" xfId="0" applyNumberFormat="1" applyFont="1" applyFill="1" applyBorder="1" applyAlignment="1" applyProtection="1">
      <alignment horizontal="right" vertical="center"/>
    </xf>
    <xf numFmtId="4" fontId="18" fillId="0" borderId="24" xfId="0" applyNumberFormat="1" applyFont="1" applyBorder="1" applyAlignment="1" applyProtection="1">
      <alignment horizontal="right" vertical="center"/>
    </xf>
    <xf numFmtId="49" fontId="16" fillId="0" borderId="18" xfId="0" applyNumberFormat="1" applyFont="1" applyBorder="1" applyAlignment="1" applyProtection="1">
      <alignment horizontal="center" vertical="center" wrapText="1"/>
    </xf>
    <xf numFmtId="49" fontId="18" fillId="0" borderId="18" xfId="0" applyNumberFormat="1" applyFont="1" applyBorder="1" applyAlignment="1" applyProtection="1">
      <alignment horizontal="center" vertical="center"/>
    </xf>
    <xf numFmtId="4" fontId="19" fillId="0" borderId="31" xfId="0" applyNumberFormat="1" applyFont="1" applyBorder="1" applyAlignment="1" applyProtection="1">
      <alignment horizontal="right" vertical="center"/>
    </xf>
    <xf numFmtId="49" fontId="16" fillId="0" borderId="30" xfId="0" applyNumberFormat="1" applyFont="1" applyBorder="1" applyAlignment="1" applyProtection="1">
      <alignment horizontal="center" vertical="center" wrapText="1"/>
    </xf>
    <xf numFmtId="49" fontId="18" fillId="0" borderId="26" xfId="0" applyNumberFormat="1" applyFont="1" applyBorder="1" applyAlignment="1" applyProtection="1">
      <alignment horizontal="center" vertical="center"/>
    </xf>
    <xf numFmtId="4" fontId="19" fillId="0" borderId="11" xfId="0" applyNumberFormat="1" applyFont="1" applyFill="1" applyBorder="1" applyAlignment="1" applyProtection="1">
      <alignment horizontal="right" vertical="center"/>
    </xf>
    <xf numFmtId="4" fontId="19" fillId="0" borderId="12" xfId="0" applyNumberFormat="1" applyFont="1" applyBorder="1" applyAlignment="1" applyProtection="1">
      <alignment horizontal="right" vertical="center"/>
    </xf>
    <xf numFmtId="4" fontId="19" fillId="0" borderId="11" xfId="0" applyNumberFormat="1" applyFont="1" applyBorder="1" applyAlignment="1" applyProtection="1">
      <alignment horizontal="right" vertical="center"/>
    </xf>
    <xf numFmtId="164" fontId="18" fillId="0" borderId="18" xfId="0" applyNumberFormat="1" applyFont="1" applyBorder="1" applyAlignment="1" applyProtection="1">
      <alignment horizontal="left" vertical="center" wrapText="1"/>
    </xf>
    <xf numFmtId="164" fontId="18" fillId="0" borderId="18" xfId="0" applyNumberFormat="1" applyFont="1" applyFill="1" applyBorder="1" applyAlignment="1" applyProtection="1">
      <alignment horizontal="left" vertical="center" wrapText="1"/>
    </xf>
    <xf numFmtId="49" fontId="16" fillId="0" borderId="30" xfId="0" applyNumberFormat="1" applyFont="1" applyFill="1" applyBorder="1" applyAlignment="1" applyProtection="1">
      <alignment horizontal="center" vertical="center" wrapText="1"/>
    </xf>
    <xf numFmtId="49" fontId="18" fillId="0" borderId="26" xfId="0" applyNumberFormat="1" applyFont="1" applyFill="1" applyBorder="1" applyAlignment="1" applyProtection="1">
      <alignment horizontal="center" vertical="center"/>
    </xf>
    <xf numFmtId="4" fontId="19" fillId="0" borderId="12" xfId="0" applyNumberFormat="1" applyFont="1" applyFill="1" applyBorder="1" applyAlignment="1" applyProtection="1">
      <alignment horizontal="right" vertical="center"/>
    </xf>
    <xf numFmtId="49" fontId="18" fillId="0" borderId="18" xfId="0" applyNumberFormat="1" applyFont="1" applyFill="1" applyBorder="1" applyAlignment="1" applyProtection="1">
      <alignment horizontal="left" vertical="center" wrapText="1"/>
    </xf>
    <xf numFmtId="0" fontId="18" fillId="0" borderId="18" xfId="1" applyNumberFormat="1" applyFont="1" applyFill="1" applyBorder="1" applyAlignment="1">
      <alignment horizontal="left" vertical="center" wrapText="1" readingOrder="1"/>
    </xf>
    <xf numFmtId="0" fontId="18" fillId="0" borderId="55" xfId="1" applyNumberFormat="1" applyFont="1" applyFill="1" applyBorder="1" applyAlignment="1">
      <alignment horizontal="left" vertical="center" wrapText="1" readingOrder="1"/>
    </xf>
    <xf numFmtId="49" fontId="16" fillId="0" borderId="18" xfId="0" applyNumberFormat="1" applyFont="1" applyFill="1" applyBorder="1" applyAlignment="1" applyProtection="1">
      <alignment horizontal="center" vertical="center" wrapText="1"/>
    </xf>
    <xf numFmtId="0" fontId="18" fillId="0" borderId="55" xfId="1" applyNumberFormat="1" applyFont="1" applyFill="1" applyBorder="1" applyAlignment="1">
      <alignment horizontal="center" vertical="center" wrapText="1" readingOrder="1"/>
    </xf>
    <xf numFmtId="0" fontId="18" fillId="0" borderId="56" xfId="0" applyFont="1" applyBorder="1" applyAlignment="1">
      <alignment horizontal="justify" vertical="center" wrapText="1"/>
    </xf>
    <xf numFmtId="0" fontId="16" fillId="0" borderId="27" xfId="0" applyFont="1" applyBorder="1" applyAlignment="1" applyProtection="1">
      <alignment horizontal="left"/>
    </xf>
    <xf numFmtId="0" fontId="16" fillId="0" borderId="57" xfId="0" applyFont="1" applyBorder="1" applyAlignment="1" applyProtection="1">
      <alignment horizontal="center" vertical="center"/>
    </xf>
    <xf numFmtId="0" fontId="16" fillId="0" borderId="57" xfId="0" applyFont="1" applyBorder="1" applyAlignment="1" applyProtection="1">
      <alignment horizontal="center"/>
    </xf>
    <xf numFmtId="49" fontId="16" fillId="0" borderId="57" xfId="0" applyNumberFormat="1" applyFont="1" applyBorder="1" applyAlignment="1" applyProtection="1">
      <alignment horizontal="center" vertical="center"/>
    </xf>
    <xf numFmtId="49" fontId="16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Fill="1"/>
    <xf numFmtId="0" fontId="16" fillId="0" borderId="4" xfId="0" applyFont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11" xfId="0" applyFont="1" applyBorder="1" applyAlignment="1" applyProtection="1">
      <alignment horizontal="center" vertical="center" wrapText="1"/>
    </xf>
    <xf numFmtId="49" fontId="16" fillId="0" borderId="5" xfId="0" applyNumberFormat="1" applyFont="1" applyBorder="1" applyAlignment="1" applyProtection="1">
      <alignment horizontal="center" vertical="center" wrapText="1"/>
    </xf>
    <xf numFmtId="49" fontId="16" fillId="0" borderId="8" xfId="0" applyNumberFormat="1" applyFont="1" applyBorder="1" applyAlignment="1" applyProtection="1">
      <alignment horizontal="center" vertical="center" wrapText="1"/>
    </xf>
    <xf numFmtId="49" fontId="16" fillId="0" borderId="11" xfId="0" applyNumberFormat="1" applyFont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49" fontId="16" fillId="0" borderId="8" xfId="0" applyNumberFormat="1" applyFont="1" applyFill="1" applyBorder="1" applyAlignment="1" applyProtection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 wrapText="1"/>
    </xf>
    <xf numFmtId="49" fontId="16" fillId="0" borderId="6" xfId="0" applyNumberFormat="1" applyFont="1" applyBorder="1" applyAlignment="1" applyProtection="1">
      <alignment horizontal="center" vertical="center" wrapText="1"/>
    </xf>
    <xf numFmtId="49" fontId="16" fillId="0" borderId="9" xfId="0" applyNumberFormat="1" applyFont="1" applyBorder="1" applyAlignment="1" applyProtection="1">
      <alignment horizontal="center" vertical="center" wrapText="1"/>
    </xf>
    <xf numFmtId="49" fontId="16" fillId="0" borderId="12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49" fontId="18" fillId="0" borderId="2" xfId="0" applyNumberFormat="1" applyFont="1" applyBorder="1" applyAlignment="1" applyProtection="1">
      <alignment horizontal="left" vertical="center" wrapText="1"/>
    </xf>
    <xf numFmtId="49" fontId="18" fillId="0" borderId="2" xfId="0" applyNumberFormat="1" applyFont="1" applyBorder="1" applyAlignment="1" applyProtection="1">
      <alignment vertical="center" wrapText="1"/>
    </xf>
    <xf numFmtId="49" fontId="18" fillId="0" borderId="3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/>
    </xf>
    <xf numFmtId="0" fontId="13" fillId="0" borderId="27" xfId="0" applyFont="1" applyBorder="1" applyAlignment="1">
      <alignment horizontal="center" vertical="top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46" xfId="0" applyFont="1" applyBorder="1" applyAlignment="1">
      <alignment horizontal="left" wrapText="1"/>
    </xf>
    <xf numFmtId="0" fontId="6" fillId="0" borderId="47" xfId="0" applyFont="1" applyBorder="1" applyAlignment="1">
      <alignment horizontal="left" wrapText="1"/>
    </xf>
    <xf numFmtId="0" fontId="6" fillId="0" borderId="48" xfId="0" applyFont="1" applyBorder="1" applyAlignment="1">
      <alignment horizontal="left" wrapText="1"/>
    </xf>
    <xf numFmtId="49" fontId="6" fillId="0" borderId="18" xfId="0" applyNumberFormat="1" applyFont="1" applyBorder="1" applyAlignment="1">
      <alignment horizontal="center"/>
    </xf>
    <xf numFmtId="4" fontId="6" fillId="0" borderId="18" xfId="0" applyNumberFormat="1" applyFont="1" applyBorder="1" applyAlignment="1">
      <alignment horizontal="center"/>
    </xf>
    <xf numFmtId="0" fontId="6" fillId="0" borderId="37" xfId="0" applyFont="1" applyBorder="1" applyAlignment="1">
      <alignment horizontal="left" wrapText="1"/>
    </xf>
    <xf numFmtId="0" fontId="6" fillId="0" borderId="44" xfId="0" applyFont="1" applyBorder="1" applyAlignment="1">
      <alignment horizontal="left" wrapText="1"/>
    </xf>
    <xf numFmtId="0" fontId="6" fillId="0" borderId="45" xfId="0" applyFont="1" applyBorder="1" applyAlignment="1">
      <alignment horizontal="left" wrapText="1"/>
    </xf>
    <xf numFmtId="49" fontId="6" fillId="0" borderId="17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49" fontId="6" fillId="0" borderId="17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19" xfId="0" applyNumberFormat="1" applyFont="1" applyBorder="1" applyAlignment="1">
      <alignment horizontal="center" wrapText="1"/>
    </xf>
    <xf numFmtId="0" fontId="6" fillId="0" borderId="37" xfId="0" applyFont="1" applyBorder="1" applyAlignment="1">
      <alignment wrapText="1"/>
    </xf>
    <xf numFmtId="0" fontId="6" fillId="0" borderId="44" xfId="0" applyFont="1" applyBorder="1" applyAlignment="1">
      <alignment wrapText="1"/>
    </xf>
    <xf numFmtId="4" fontId="6" fillId="0" borderId="17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37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6" fillId="0" borderId="45" xfId="0" applyFont="1" applyBorder="1" applyAlignment="1">
      <alignment horizontal="left"/>
    </xf>
    <xf numFmtId="0" fontId="5" fillId="0" borderId="42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4" fontId="10" fillId="0" borderId="1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6" fillId="0" borderId="38" xfId="0" applyFont="1" applyBorder="1" applyAlignment="1">
      <alignment horizontal="left" vertical="center" wrapText="1" indent="2"/>
    </xf>
    <xf numFmtId="0" fontId="6" fillId="0" borderId="41" xfId="0" applyFont="1" applyBorder="1" applyAlignment="1">
      <alignment horizontal="left" vertical="center" wrapText="1" indent="2"/>
    </xf>
    <xf numFmtId="0" fontId="6" fillId="0" borderId="42" xfId="0" applyFont="1" applyBorder="1"/>
    <xf numFmtId="0" fontId="6" fillId="0" borderId="43" xfId="0" applyFont="1" applyBorder="1"/>
    <xf numFmtId="0" fontId="6" fillId="0" borderId="37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5" xfId="0" applyFont="1" applyBorder="1" applyAlignment="1">
      <alignment wrapText="1"/>
    </xf>
    <xf numFmtId="49" fontId="6" fillId="0" borderId="18" xfId="0" applyNumberFormat="1" applyFont="1" applyBorder="1" applyAlignment="1">
      <alignment horizontal="left"/>
    </xf>
    <xf numFmtId="0" fontId="6" fillId="0" borderId="37" xfId="0" applyFont="1" applyBorder="1"/>
    <xf numFmtId="0" fontId="6" fillId="0" borderId="44" xfId="0" applyFont="1" applyBorder="1"/>
    <xf numFmtId="4" fontId="9" fillId="0" borderId="18" xfId="0" applyNumberFormat="1" applyFont="1" applyBorder="1" applyAlignment="1">
      <alignment horizontal="center"/>
    </xf>
    <xf numFmtId="0" fontId="6" fillId="0" borderId="42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29" xfId="0" applyFont="1" applyBorder="1" applyAlignment="1">
      <alignment horizontal="left" vertical="center" wrapText="1" indent="2"/>
    </xf>
    <xf numFmtId="0" fontId="6" fillId="0" borderId="0" xfId="0" applyFont="1" applyAlignment="1">
      <alignment horizontal="left" vertical="center" wrapText="1" indent="2"/>
    </xf>
    <xf numFmtId="0" fontId="6" fillId="0" borderId="39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/>
    </xf>
    <xf numFmtId="0" fontId="6" fillId="0" borderId="23" xfId="0" applyFont="1" applyBorder="1" applyAlignment="1">
      <alignment horizontal="center" vertical="top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="" xmlns:a16="http://schemas.microsoft.com/office/drawing/2014/main" id="{A423ADF0-D782-4921-99C1-1B335BD8B9FD}"/>
            </a:ext>
          </a:extLst>
        </xdr:cNvPr>
        <xdr:cNvGrpSpPr>
          <a:grpSpLocks/>
        </xdr:cNvGrpSpPr>
      </xdr:nvGrpSpPr>
      <xdr:grpSpPr bwMode="auto">
        <a:xfrm>
          <a:off x="0" y="3248025"/>
          <a:ext cx="171450" cy="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="" xmlns:a16="http://schemas.microsoft.com/office/drawing/2014/main" id="{DA78D175-CC71-4BE1-BA6C-04638A6AC9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="" xmlns:a16="http://schemas.microsoft.com/office/drawing/2014/main" id="{B93FD4D0-6B57-4CCA-8ABA-FBC03534BA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="" xmlns:a16="http://schemas.microsoft.com/office/drawing/2014/main" id="{3D050450-90C6-4687-AED0-E27DF9CDF5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="" xmlns:a16="http://schemas.microsoft.com/office/drawing/2014/main" id="{5AD0F666-9318-4D8F-8971-AE97ABBC1FE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="" xmlns:a16="http://schemas.microsoft.com/office/drawing/2014/main" id="{DF9276D9-6620-41D9-8321-423C3A2D97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="" xmlns:a16="http://schemas.microsoft.com/office/drawing/2014/main" id="{263ABB1B-83E9-4D97-AE40-F26C8670B1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="" xmlns:a16="http://schemas.microsoft.com/office/drawing/2014/main" id="{B042EB2A-FFB8-441C-A6D3-5A997A495DA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="" xmlns:a16="http://schemas.microsoft.com/office/drawing/2014/main" id="{D4F1AC69-F03D-45B0-98A5-2629B37584B9}"/>
            </a:ext>
          </a:extLst>
        </xdr:cNvPr>
        <xdr:cNvGrpSpPr>
          <a:grpSpLocks/>
        </xdr:cNvGrpSpPr>
      </xdr:nvGrpSpPr>
      <xdr:grpSpPr bwMode="auto">
        <a:xfrm>
          <a:off x="0" y="3324225"/>
          <a:ext cx="1714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="" xmlns:a16="http://schemas.microsoft.com/office/drawing/2014/main" id="{2AAF567B-C855-4814-A5D9-60AD0395CB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="" xmlns:a16="http://schemas.microsoft.com/office/drawing/2014/main" id="{047A3E4A-CD5F-4D4C-BF28-EEACF7812F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="" xmlns:a16="http://schemas.microsoft.com/office/drawing/2014/main" id="{A4DBE0BE-0E2E-4EFE-BB03-D11D630C9B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="" xmlns:a16="http://schemas.microsoft.com/office/drawing/2014/main" id="{D3D0175F-6E5A-4AEA-ACE0-A94439D570B2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="" xmlns:a16="http://schemas.microsoft.com/office/drawing/2014/main" id="{1AEEE666-0F3D-49A7-9DAF-E405343D30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="" xmlns:a16="http://schemas.microsoft.com/office/drawing/2014/main" id="{A9A43444-3793-4BE2-9084-8278618E61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="" xmlns:a16="http://schemas.microsoft.com/office/drawing/2014/main" id="{397D089E-DB72-4E5B-AD78-83A443E6684C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="" xmlns:a16="http://schemas.microsoft.com/office/drawing/2014/main" id="{60F6CD11-967B-409D-B6BE-0E32D4D35A88}"/>
            </a:ext>
          </a:extLst>
        </xdr:cNvPr>
        <xdr:cNvGrpSpPr>
          <a:grpSpLocks/>
        </xdr:cNvGrpSpPr>
      </xdr:nvGrpSpPr>
      <xdr:grpSpPr bwMode="auto">
        <a:xfrm>
          <a:off x="0" y="3990975"/>
          <a:ext cx="1714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="" xmlns:a16="http://schemas.microsoft.com/office/drawing/2014/main" id="{2A532D7A-7E88-449F-8355-A38B781A75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="" xmlns:a16="http://schemas.microsoft.com/office/drawing/2014/main" id="{57F752AE-FBB7-4AC7-8EF2-7CA919E608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="" xmlns:a16="http://schemas.microsoft.com/office/drawing/2014/main" id="{CD9D86A2-1079-4597-889B-03F889F0F7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="" xmlns:a16="http://schemas.microsoft.com/office/drawing/2014/main" id="{5D973DDE-2CF3-4788-823E-329CD5DD1FD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="" xmlns:a16="http://schemas.microsoft.com/office/drawing/2014/main" id="{BFAD7BE9-2BE5-4BA2-9147-A85CBD50F1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="" xmlns:a16="http://schemas.microsoft.com/office/drawing/2014/main" id="{29EBD026-23FD-4C5D-8F42-DF813F9D80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="" xmlns:a16="http://schemas.microsoft.com/office/drawing/2014/main" id="{B3AA7830-67F9-43E6-85F7-D1088843B0B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tabSelected="1" zoomScale="40" zoomScaleNormal="40" workbookViewId="0">
      <selection activeCell="E24" sqref="E24"/>
    </sheetView>
  </sheetViews>
  <sheetFormatPr defaultRowHeight="26.25" x14ac:dyDescent="0.4"/>
  <cols>
    <col min="1" max="1" width="103.5703125" style="120" customWidth="1"/>
    <col min="2" max="2" width="13.28515625" style="121" customWidth="1"/>
    <col min="3" max="3" width="49.42578125" style="120" customWidth="1"/>
    <col min="4" max="4" width="42.28515625" style="120" customWidth="1"/>
    <col min="5" max="5" width="41.42578125" style="122" customWidth="1"/>
    <col min="6" max="6" width="42.85546875" style="120" customWidth="1"/>
  </cols>
  <sheetData>
    <row r="1" spans="1:6" x14ac:dyDescent="0.2">
      <c r="A1" s="138"/>
      <c r="B1" s="138"/>
      <c r="C1" s="138"/>
      <c r="D1" s="138"/>
      <c r="E1" s="59"/>
      <c r="F1" s="60"/>
    </row>
    <row r="2" spans="1:6" ht="31.5" thickBot="1" x14ac:dyDescent="0.25">
      <c r="A2" s="139" t="s">
        <v>620</v>
      </c>
      <c r="B2" s="139"/>
      <c r="C2" s="139"/>
      <c r="D2" s="139"/>
      <c r="E2" s="61"/>
      <c r="F2" s="62" t="s">
        <v>621</v>
      </c>
    </row>
    <row r="3" spans="1:6" ht="30.75" x14ac:dyDescent="0.2">
      <c r="A3" s="63"/>
      <c r="B3" s="64"/>
      <c r="C3" s="63"/>
      <c r="D3" s="63"/>
      <c r="E3" s="65" t="s">
        <v>622</v>
      </c>
      <c r="F3" s="66" t="s">
        <v>623</v>
      </c>
    </row>
    <row r="4" spans="1:6" ht="30.75" x14ac:dyDescent="0.2">
      <c r="A4" s="140" t="s">
        <v>624</v>
      </c>
      <c r="B4" s="140"/>
      <c r="C4" s="140"/>
      <c r="D4" s="140"/>
      <c r="E4" s="61" t="s">
        <v>625</v>
      </c>
      <c r="F4" s="67">
        <v>45200</v>
      </c>
    </row>
    <row r="5" spans="1:6" ht="30.75" x14ac:dyDescent="0.2">
      <c r="A5" s="68"/>
      <c r="B5" s="69"/>
      <c r="C5" s="68"/>
      <c r="D5" s="68"/>
      <c r="E5" s="61" t="s">
        <v>626</v>
      </c>
      <c r="F5" s="70" t="s">
        <v>627</v>
      </c>
    </row>
    <row r="6" spans="1:6" ht="30.75" x14ac:dyDescent="0.2">
      <c r="A6" s="71" t="s">
        <v>628</v>
      </c>
      <c r="B6" s="141" t="s">
        <v>19</v>
      </c>
      <c r="C6" s="142"/>
      <c r="D6" s="142"/>
      <c r="E6" s="61" t="s">
        <v>629</v>
      </c>
      <c r="F6" s="70" t="s">
        <v>1</v>
      </c>
    </row>
    <row r="7" spans="1:6" ht="30.75" x14ac:dyDescent="0.2">
      <c r="A7" s="72" t="s">
        <v>630</v>
      </c>
      <c r="B7" s="143" t="s">
        <v>631</v>
      </c>
      <c r="C7" s="143"/>
      <c r="D7" s="143"/>
      <c r="E7" s="61" t="s">
        <v>632</v>
      </c>
      <c r="F7" s="73" t="s">
        <v>633</v>
      </c>
    </row>
    <row r="8" spans="1:6" ht="30.75" x14ac:dyDescent="0.2">
      <c r="A8" s="71" t="s">
        <v>634</v>
      </c>
      <c r="B8" s="74"/>
      <c r="C8" s="71"/>
      <c r="D8" s="75"/>
      <c r="E8" s="61"/>
      <c r="F8" s="70"/>
    </row>
    <row r="9" spans="1:6" ht="31.5" thickBot="1" x14ac:dyDescent="0.25">
      <c r="A9" s="71" t="s">
        <v>635</v>
      </c>
      <c r="B9" s="74"/>
      <c r="C9" s="76"/>
      <c r="D9" s="75"/>
      <c r="E9" s="61" t="s">
        <v>636</v>
      </c>
      <c r="F9" s="77" t="s">
        <v>637</v>
      </c>
    </row>
    <row r="10" spans="1:6" ht="30.75" thickBot="1" x14ac:dyDescent="0.25">
      <c r="A10" s="139" t="s">
        <v>638</v>
      </c>
      <c r="B10" s="139"/>
      <c r="C10" s="139"/>
      <c r="D10" s="139"/>
      <c r="E10" s="78"/>
      <c r="F10" s="79"/>
    </row>
    <row r="11" spans="1:6" ht="12.75" x14ac:dyDescent="0.2">
      <c r="A11" s="123" t="s">
        <v>2</v>
      </c>
      <c r="B11" s="126" t="s">
        <v>3</v>
      </c>
      <c r="C11" s="126" t="s">
        <v>639</v>
      </c>
      <c r="D11" s="129" t="s">
        <v>4</v>
      </c>
      <c r="E11" s="132" t="s">
        <v>5</v>
      </c>
      <c r="F11" s="135" t="s">
        <v>6</v>
      </c>
    </row>
    <row r="12" spans="1:6" ht="12.75" x14ac:dyDescent="0.2">
      <c r="A12" s="124"/>
      <c r="B12" s="127"/>
      <c r="C12" s="127"/>
      <c r="D12" s="130"/>
      <c r="E12" s="133"/>
      <c r="F12" s="136"/>
    </row>
    <row r="13" spans="1:6" ht="12.75" x14ac:dyDescent="0.2">
      <c r="A13" s="124"/>
      <c r="B13" s="127"/>
      <c r="C13" s="127"/>
      <c r="D13" s="130"/>
      <c r="E13" s="133"/>
      <c r="F13" s="136"/>
    </row>
    <row r="14" spans="1:6" ht="12.75" x14ac:dyDescent="0.2">
      <c r="A14" s="124"/>
      <c r="B14" s="127"/>
      <c r="C14" s="127"/>
      <c r="D14" s="130"/>
      <c r="E14" s="133"/>
      <c r="F14" s="136"/>
    </row>
    <row r="15" spans="1:6" ht="12.75" x14ac:dyDescent="0.2">
      <c r="A15" s="124"/>
      <c r="B15" s="127"/>
      <c r="C15" s="127"/>
      <c r="D15" s="130"/>
      <c r="E15" s="133"/>
      <c r="F15" s="136"/>
    </row>
    <row r="16" spans="1:6" ht="12.75" x14ac:dyDescent="0.2">
      <c r="A16" s="124"/>
      <c r="B16" s="127"/>
      <c r="C16" s="127"/>
      <c r="D16" s="130"/>
      <c r="E16" s="133"/>
      <c r="F16" s="136"/>
    </row>
    <row r="17" spans="1:6" ht="12.75" x14ac:dyDescent="0.2">
      <c r="A17" s="125"/>
      <c r="B17" s="128"/>
      <c r="C17" s="128"/>
      <c r="D17" s="131"/>
      <c r="E17" s="134"/>
      <c r="F17" s="137"/>
    </row>
    <row r="18" spans="1:6" ht="27" thickBot="1" x14ac:dyDescent="0.25">
      <c r="A18" s="80">
        <v>1</v>
      </c>
      <c r="B18" s="81">
        <v>2</v>
      </c>
      <c r="C18" s="82">
        <v>3</v>
      </c>
      <c r="D18" s="83" t="s">
        <v>7</v>
      </c>
      <c r="E18" s="84" t="s">
        <v>8</v>
      </c>
      <c r="F18" s="85" t="s">
        <v>9</v>
      </c>
    </row>
    <row r="19" spans="1:6" ht="35.25" x14ac:dyDescent="0.2">
      <c r="A19" s="86" t="s">
        <v>640</v>
      </c>
      <c r="B19" s="87" t="s">
        <v>641</v>
      </c>
      <c r="C19" s="88" t="s">
        <v>642</v>
      </c>
      <c r="D19" s="89">
        <f>D21+D199</f>
        <v>697448400</v>
      </c>
      <c r="E19" s="90">
        <f>E21+E199</f>
        <v>289250481.82999998</v>
      </c>
      <c r="F19" s="89">
        <f>IF(OR(D19="-",IF(E19="-",0,E19)&gt;=IF(D19="-",0,D19)),"-",IF(D19="-",0,D19)-IF(E19="-",0,E19))</f>
        <v>408197918.17000002</v>
      </c>
    </row>
    <row r="20" spans="1:6" ht="30.75" x14ac:dyDescent="0.2">
      <c r="A20" s="86" t="s">
        <v>10</v>
      </c>
      <c r="B20" s="91"/>
      <c r="C20" s="92"/>
      <c r="D20" s="93"/>
      <c r="E20" s="94"/>
      <c r="F20" s="95"/>
    </row>
    <row r="21" spans="1:6" ht="35.25" x14ac:dyDescent="0.2">
      <c r="A21" s="86" t="s">
        <v>643</v>
      </c>
      <c r="B21" s="96" t="s">
        <v>641</v>
      </c>
      <c r="C21" s="97" t="s">
        <v>644</v>
      </c>
      <c r="D21" s="90">
        <f>D22+D59+D83+D121+D137+D141+D161+D185+D69</f>
        <v>176743300</v>
      </c>
      <c r="E21" s="90">
        <f>E22+E59+E83+E121+E137+E141+E161+E185+E69+E117</f>
        <v>111053473.37999998</v>
      </c>
      <c r="F21" s="98">
        <f t="shared" ref="F21:F84" si="0">IF(OR(D21="-",IF(E21="-",0,E21)&gt;=IF(D21="-",0,D21)),"-",IF(D21="-",0,D21)-IF(E21="-",0,E21))</f>
        <v>65689826.62000002</v>
      </c>
    </row>
    <row r="22" spans="1:6" ht="35.25" x14ac:dyDescent="0.2">
      <c r="A22" s="86" t="s">
        <v>645</v>
      </c>
      <c r="B22" s="99" t="s">
        <v>641</v>
      </c>
      <c r="C22" s="100" t="s">
        <v>646</v>
      </c>
      <c r="D22" s="101">
        <f>D23</f>
        <v>80491100</v>
      </c>
      <c r="E22" s="101">
        <f>E23</f>
        <v>56986256.939999998</v>
      </c>
      <c r="F22" s="102">
        <f t="shared" si="0"/>
        <v>23504843.060000002</v>
      </c>
    </row>
    <row r="23" spans="1:6" ht="35.25" x14ac:dyDescent="0.2">
      <c r="A23" s="86" t="s">
        <v>647</v>
      </c>
      <c r="B23" s="99" t="s">
        <v>641</v>
      </c>
      <c r="C23" s="100" t="s">
        <v>648</v>
      </c>
      <c r="D23" s="103">
        <f>FIO+D32</f>
        <v>80491100</v>
      </c>
      <c r="E23" s="101">
        <f>E24+E32+E40+E45+E47+E50+E55+E53+E57</f>
        <v>56986256.939999998</v>
      </c>
      <c r="F23" s="102">
        <f t="shared" si="0"/>
        <v>23504843.060000002</v>
      </c>
    </row>
    <row r="24" spans="1:6" ht="184.5" x14ac:dyDescent="0.2">
      <c r="A24" s="86" t="s">
        <v>649</v>
      </c>
      <c r="B24" s="99" t="s">
        <v>641</v>
      </c>
      <c r="C24" s="100" t="s">
        <v>650</v>
      </c>
      <c r="D24" s="103">
        <v>79723000</v>
      </c>
      <c r="E24" s="101">
        <f>E25+E27</f>
        <v>51979872.93</v>
      </c>
      <c r="F24" s="102">
        <f t="shared" si="0"/>
        <v>27743127.07</v>
      </c>
    </row>
    <row r="25" spans="1:6" ht="276.75" x14ac:dyDescent="0.2">
      <c r="A25" s="104" t="s">
        <v>651</v>
      </c>
      <c r="B25" s="99" t="s">
        <v>641</v>
      </c>
      <c r="C25" s="100" t="s">
        <v>652</v>
      </c>
      <c r="D25" s="103" t="s">
        <v>11</v>
      </c>
      <c r="E25" s="101">
        <v>51964579.289999999</v>
      </c>
      <c r="F25" s="102" t="str">
        <f t="shared" si="0"/>
        <v>-</v>
      </c>
    </row>
    <row r="26" spans="1:6" ht="215.25" x14ac:dyDescent="0.2">
      <c r="A26" s="104" t="s">
        <v>653</v>
      </c>
      <c r="B26" s="99" t="s">
        <v>641</v>
      </c>
      <c r="C26" s="100" t="s">
        <v>654</v>
      </c>
      <c r="D26" s="103" t="s">
        <v>11</v>
      </c>
      <c r="E26" s="101">
        <v>0</v>
      </c>
      <c r="F26" s="102" t="str">
        <f t="shared" si="0"/>
        <v>-</v>
      </c>
    </row>
    <row r="27" spans="1:6" ht="276.75" x14ac:dyDescent="0.2">
      <c r="A27" s="104" t="s">
        <v>655</v>
      </c>
      <c r="B27" s="99" t="s">
        <v>641</v>
      </c>
      <c r="C27" s="100" t="s">
        <v>656</v>
      </c>
      <c r="D27" s="103" t="s">
        <v>11</v>
      </c>
      <c r="E27" s="101">
        <v>15293.64</v>
      </c>
      <c r="F27" s="102" t="str">
        <f t="shared" si="0"/>
        <v>-</v>
      </c>
    </row>
    <row r="28" spans="1:6" ht="215.25" x14ac:dyDescent="0.2">
      <c r="A28" s="104" t="s">
        <v>657</v>
      </c>
      <c r="B28" s="99" t="s">
        <v>641</v>
      </c>
      <c r="C28" s="100" t="s">
        <v>658</v>
      </c>
      <c r="D28" s="103" t="s">
        <v>11</v>
      </c>
      <c r="E28" s="101">
        <v>0</v>
      </c>
      <c r="F28" s="102" t="str">
        <f t="shared" si="0"/>
        <v>-</v>
      </c>
    </row>
    <row r="29" spans="1:6" ht="215.25" x14ac:dyDescent="0.2">
      <c r="A29" s="105" t="s">
        <v>659</v>
      </c>
      <c r="B29" s="106" t="s">
        <v>641</v>
      </c>
      <c r="C29" s="107" t="s">
        <v>658</v>
      </c>
      <c r="D29" s="101" t="s">
        <v>11</v>
      </c>
      <c r="E29" s="101">
        <v>0</v>
      </c>
      <c r="F29" s="108" t="str">
        <f t="shared" si="0"/>
        <v>-</v>
      </c>
    </row>
    <row r="30" spans="1:6" ht="35.25" x14ac:dyDescent="0.2">
      <c r="A30" s="105"/>
      <c r="B30" s="106"/>
      <c r="C30" s="100" t="s">
        <v>658</v>
      </c>
      <c r="D30" s="103" t="s">
        <v>11</v>
      </c>
      <c r="E30" s="101">
        <v>0</v>
      </c>
      <c r="F30" s="108" t="str">
        <f t="shared" si="0"/>
        <v>-</v>
      </c>
    </row>
    <row r="31" spans="1:6" ht="215.25" x14ac:dyDescent="0.2">
      <c r="A31" s="104" t="s">
        <v>659</v>
      </c>
      <c r="B31" s="99" t="s">
        <v>641</v>
      </c>
      <c r="C31" s="100" t="s">
        <v>658</v>
      </c>
      <c r="D31" s="103" t="s">
        <v>11</v>
      </c>
      <c r="E31" s="101">
        <v>-3.43</v>
      </c>
      <c r="F31" s="108" t="str">
        <f t="shared" si="0"/>
        <v>-</v>
      </c>
    </row>
    <row r="32" spans="1:6" ht="276.75" x14ac:dyDescent="0.2">
      <c r="A32" s="104" t="s">
        <v>660</v>
      </c>
      <c r="B32" s="99" t="s">
        <v>641</v>
      </c>
      <c r="C32" s="100" t="s">
        <v>661</v>
      </c>
      <c r="D32" s="103">
        <v>768100</v>
      </c>
      <c r="E32" s="101">
        <f>E33+E34+E35+E36+E37+E38+E39</f>
        <v>1005860.5199999999</v>
      </c>
      <c r="F32" s="102" t="str">
        <f t="shared" si="0"/>
        <v>-</v>
      </c>
    </row>
    <row r="33" spans="1:6" ht="369" x14ac:dyDescent="0.2">
      <c r="A33" s="104" t="s">
        <v>662</v>
      </c>
      <c r="B33" s="99" t="s">
        <v>641</v>
      </c>
      <c r="C33" s="100" t="s">
        <v>663</v>
      </c>
      <c r="D33" s="103" t="s">
        <v>11</v>
      </c>
      <c r="E33" s="101">
        <v>1005346.69</v>
      </c>
      <c r="F33" s="102" t="str">
        <f t="shared" si="0"/>
        <v>-</v>
      </c>
    </row>
    <row r="34" spans="1:6" ht="307.5" x14ac:dyDescent="0.2">
      <c r="A34" s="104" t="s">
        <v>664</v>
      </c>
      <c r="B34" s="99" t="s">
        <v>641</v>
      </c>
      <c r="C34" s="100" t="s">
        <v>665</v>
      </c>
      <c r="D34" s="103" t="s">
        <v>11</v>
      </c>
      <c r="E34" s="101">
        <v>0</v>
      </c>
      <c r="F34" s="102" t="str">
        <f t="shared" si="0"/>
        <v>-</v>
      </c>
    </row>
    <row r="35" spans="1:6" ht="369" x14ac:dyDescent="0.2">
      <c r="A35" s="104" t="s">
        <v>666</v>
      </c>
      <c r="B35" s="99" t="s">
        <v>641</v>
      </c>
      <c r="C35" s="100" t="s">
        <v>667</v>
      </c>
      <c r="D35" s="103" t="s">
        <v>11</v>
      </c>
      <c r="E35" s="101">
        <v>513.83000000000004</v>
      </c>
      <c r="F35" s="102" t="str">
        <f t="shared" si="0"/>
        <v>-</v>
      </c>
    </row>
    <row r="36" spans="1:6" ht="307.5" x14ac:dyDescent="0.2">
      <c r="A36" s="104" t="s">
        <v>668</v>
      </c>
      <c r="B36" s="99"/>
      <c r="C36" s="100" t="s">
        <v>669</v>
      </c>
      <c r="D36" s="103" t="s">
        <v>11</v>
      </c>
      <c r="E36" s="101">
        <v>0</v>
      </c>
      <c r="F36" s="102"/>
    </row>
    <row r="37" spans="1:6" ht="369" x14ac:dyDescent="0.2">
      <c r="A37" s="105" t="s">
        <v>670</v>
      </c>
      <c r="B37" s="106" t="s">
        <v>641</v>
      </c>
      <c r="C37" s="107" t="s">
        <v>667</v>
      </c>
      <c r="D37" s="101" t="s">
        <v>11</v>
      </c>
      <c r="E37" s="101">
        <v>0</v>
      </c>
      <c r="F37" s="108" t="s">
        <v>11</v>
      </c>
    </row>
    <row r="38" spans="1:6" ht="369" x14ac:dyDescent="0.2">
      <c r="A38" s="105" t="s">
        <v>666</v>
      </c>
      <c r="B38" s="106" t="s">
        <v>641</v>
      </c>
      <c r="C38" s="107" t="s">
        <v>667</v>
      </c>
      <c r="D38" s="101" t="s">
        <v>11</v>
      </c>
      <c r="E38" s="101">
        <v>0</v>
      </c>
      <c r="F38" s="108"/>
    </row>
    <row r="39" spans="1:6" ht="307.5" x14ac:dyDescent="0.2">
      <c r="A39" s="105" t="s">
        <v>671</v>
      </c>
      <c r="B39" s="106" t="s">
        <v>641</v>
      </c>
      <c r="C39" s="107" t="s">
        <v>672</v>
      </c>
      <c r="D39" s="101" t="s">
        <v>11</v>
      </c>
      <c r="E39" s="101">
        <v>0</v>
      </c>
      <c r="F39" s="108"/>
    </row>
    <row r="40" spans="1:6" ht="123" x14ac:dyDescent="0.2">
      <c r="A40" s="86" t="s">
        <v>673</v>
      </c>
      <c r="B40" s="99" t="s">
        <v>641</v>
      </c>
      <c r="C40" s="100" t="s">
        <v>674</v>
      </c>
      <c r="D40" s="103" t="s">
        <v>11</v>
      </c>
      <c r="E40" s="101">
        <f>E41+E42+E43+E44</f>
        <v>917114.19000000006</v>
      </c>
      <c r="F40" s="102" t="str">
        <f t="shared" si="0"/>
        <v>-</v>
      </c>
    </row>
    <row r="41" spans="1:6" ht="215.25" x14ac:dyDescent="0.2">
      <c r="A41" s="86" t="s">
        <v>675</v>
      </c>
      <c r="B41" s="99" t="s">
        <v>641</v>
      </c>
      <c r="C41" s="100" t="s">
        <v>676</v>
      </c>
      <c r="D41" s="103" t="s">
        <v>11</v>
      </c>
      <c r="E41" s="101">
        <v>915403.67</v>
      </c>
      <c r="F41" s="102" t="str">
        <f t="shared" si="0"/>
        <v>-</v>
      </c>
    </row>
    <row r="42" spans="1:6" ht="153.75" x14ac:dyDescent="0.2">
      <c r="A42" s="86" t="s">
        <v>677</v>
      </c>
      <c r="B42" s="99" t="s">
        <v>641</v>
      </c>
      <c r="C42" s="100" t="s">
        <v>678</v>
      </c>
      <c r="D42" s="103" t="s">
        <v>11</v>
      </c>
      <c r="E42" s="101">
        <v>0</v>
      </c>
      <c r="F42" s="102" t="str">
        <f t="shared" si="0"/>
        <v>-</v>
      </c>
    </row>
    <row r="43" spans="1:6" ht="215.25" x14ac:dyDescent="0.2">
      <c r="A43" s="86" t="s">
        <v>679</v>
      </c>
      <c r="B43" s="99" t="s">
        <v>641</v>
      </c>
      <c r="C43" s="100" t="s">
        <v>680</v>
      </c>
      <c r="D43" s="103" t="s">
        <v>11</v>
      </c>
      <c r="E43" s="101">
        <v>1710.52</v>
      </c>
      <c r="F43" s="102" t="str">
        <f t="shared" si="0"/>
        <v>-</v>
      </c>
    </row>
    <row r="44" spans="1:6" ht="153.75" x14ac:dyDescent="0.2">
      <c r="A44" s="86" t="s">
        <v>681</v>
      </c>
      <c r="B44" s="99" t="s">
        <v>641</v>
      </c>
      <c r="C44" s="100" t="s">
        <v>682</v>
      </c>
      <c r="D44" s="103" t="s">
        <v>11</v>
      </c>
      <c r="E44" s="101">
        <v>0</v>
      </c>
      <c r="F44" s="102" t="str">
        <f t="shared" si="0"/>
        <v>-</v>
      </c>
    </row>
    <row r="45" spans="1:6" ht="153.75" x14ac:dyDescent="0.2">
      <c r="A45" s="109" t="s">
        <v>683</v>
      </c>
      <c r="B45" s="106" t="s">
        <v>641</v>
      </c>
      <c r="C45" s="107" t="s">
        <v>684</v>
      </c>
      <c r="D45" s="101" t="s">
        <v>11</v>
      </c>
      <c r="E45" s="101">
        <f>E46</f>
        <v>0</v>
      </c>
      <c r="F45" s="108"/>
    </row>
    <row r="46" spans="1:6" ht="246" x14ac:dyDescent="0.2">
      <c r="A46" s="109" t="s">
        <v>685</v>
      </c>
      <c r="B46" s="106" t="s">
        <v>641</v>
      </c>
      <c r="C46" s="107" t="s">
        <v>686</v>
      </c>
      <c r="D46" s="101" t="s">
        <v>11</v>
      </c>
      <c r="E46" s="101">
        <v>0</v>
      </c>
      <c r="F46" s="108" t="str">
        <f t="shared" si="0"/>
        <v>-</v>
      </c>
    </row>
    <row r="47" spans="1:6" ht="246" x14ac:dyDescent="0.2">
      <c r="A47" s="109" t="s">
        <v>687</v>
      </c>
      <c r="B47" s="99" t="s">
        <v>641</v>
      </c>
      <c r="C47" s="107" t="s">
        <v>688</v>
      </c>
      <c r="D47" s="101" t="s">
        <v>11</v>
      </c>
      <c r="E47" s="101">
        <f>E48+E49</f>
        <v>2287784.08</v>
      </c>
      <c r="F47" s="108" t="str">
        <f t="shared" si="0"/>
        <v>-</v>
      </c>
    </row>
    <row r="48" spans="1:6" ht="338.25" x14ac:dyDescent="0.2">
      <c r="A48" s="109" t="s">
        <v>689</v>
      </c>
      <c r="B48" s="99" t="s">
        <v>641</v>
      </c>
      <c r="C48" s="107" t="s">
        <v>690</v>
      </c>
      <c r="D48" s="101" t="s">
        <v>11</v>
      </c>
      <c r="E48" s="101">
        <v>2287784.08</v>
      </c>
      <c r="F48" s="108" t="str">
        <f t="shared" si="0"/>
        <v>-</v>
      </c>
    </row>
    <row r="49" spans="1:6" ht="276.75" x14ac:dyDescent="0.2">
      <c r="A49" s="109" t="s">
        <v>691</v>
      </c>
      <c r="B49" s="99" t="s">
        <v>641</v>
      </c>
      <c r="C49" s="107" t="s">
        <v>692</v>
      </c>
      <c r="D49" s="101" t="s">
        <v>11</v>
      </c>
      <c r="E49" s="101">
        <v>0</v>
      </c>
      <c r="F49" s="108" t="str">
        <f t="shared" si="0"/>
        <v>-</v>
      </c>
    </row>
    <row r="50" spans="1:6" ht="276.75" x14ac:dyDescent="0.2">
      <c r="A50" s="109" t="s">
        <v>693</v>
      </c>
      <c r="B50" s="99" t="s">
        <v>641</v>
      </c>
      <c r="C50" s="107" t="s">
        <v>694</v>
      </c>
      <c r="D50" s="101" t="s">
        <v>11</v>
      </c>
      <c r="E50" s="101">
        <f>E51+E52</f>
        <v>0</v>
      </c>
      <c r="F50" s="108" t="str">
        <f t="shared" si="0"/>
        <v>-</v>
      </c>
    </row>
    <row r="51" spans="1:6" ht="307.5" x14ac:dyDescent="0.2">
      <c r="A51" s="109" t="s">
        <v>695</v>
      </c>
      <c r="B51" s="99" t="s">
        <v>641</v>
      </c>
      <c r="C51" s="107" t="s">
        <v>696</v>
      </c>
      <c r="D51" s="101" t="s">
        <v>11</v>
      </c>
      <c r="E51" s="101">
        <v>0</v>
      </c>
      <c r="F51" s="108" t="str">
        <f t="shared" si="0"/>
        <v>-</v>
      </c>
    </row>
    <row r="52" spans="1:6" ht="369" x14ac:dyDescent="0.2">
      <c r="A52" s="109" t="s">
        <v>697</v>
      </c>
      <c r="B52" s="99" t="s">
        <v>641</v>
      </c>
      <c r="C52" s="107" t="s">
        <v>698</v>
      </c>
      <c r="D52" s="101" t="s">
        <v>11</v>
      </c>
      <c r="E52" s="101">
        <v>0</v>
      </c>
      <c r="F52" s="108" t="str">
        <f t="shared" si="0"/>
        <v>-</v>
      </c>
    </row>
    <row r="53" spans="1:6" ht="276.75" x14ac:dyDescent="0.2">
      <c r="A53" s="109" t="s">
        <v>693</v>
      </c>
      <c r="B53" s="99" t="s">
        <v>641</v>
      </c>
      <c r="C53" s="107" t="s">
        <v>694</v>
      </c>
      <c r="D53" s="101" t="s">
        <v>11</v>
      </c>
      <c r="E53" s="101">
        <f>E54</f>
        <v>-54.59</v>
      </c>
      <c r="F53" s="108" t="str">
        <f t="shared" si="0"/>
        <v>-</v>
      </c>
    </row>
    <row r="54" spans="1:6" ht="369" x14ac:dyDescent="0.2">
      <c r="A54" s="109" t="s">
        <v>699</v>
      </c>
      <c r="B54" s="99" t="s">
        <v>641</v>
      </c>
      <c r="C54" s="107" t="s">
        <v>698</v>
      </c>
      <c r="D54" s="101" t="s">
        <v>11</v>
      </c>
      <c r="E54" s="101">
        <v>-54.59</v>
      </c>
      <c r="F54" s="108" t="str">
        <f t="shared" si="0"/>
        <v>-</v>
      </c>
    </row>
    <row r="55" spans="1:6" ht="123" x14ac:dyDescent="0.2">
      <c r="A55" s="109" t="s">
        <v>700</v>
      </c>
      <c r="B55" s="99" t="s">
        <v>641</v>
      </c>
      <c r="C55" s="107" t="s">
        <v>701</v>
      </c>
      <c r="D55" s="101" t="s">
        <v>11</v>
      </c>
      <c r="E55" s="101">
        <f>E56</f>
        <v>657938.59</v>
      </c>
      <c r="F55" s="108"/>
    </row>
    <row r="56" spans="1:6" ht="215.25" x14ac:dyDescent="0.2">
      <c r="A56" s="109" t="s">
        <v>702</v>
      </c>
      <c r="B56" s="99" t="s">
        <v>641</v>
      </c>
      <c r="C56" s="107" t="s">
        <v>703</v>
      </c>
      <c r="D56" s="101" t="s">
        <v>11</v>
      </c>
      <c r="E56" s="101">
        <v>657938.59</v>
      </c>
      <c r="F56" s="108"/>
    </row>
    <row r="57" spans="1:6" ht="123" x14ac:dyDescent="0.2">
      <c r="A57" s="109" t="s">
        <v>704</v>
      </c>
      <c r="B57" s="99" t="s">
        <v>641</v>
      </c>
      <c r="C57" s="107" t="s">
        <v>705</v>
      </c>
      <c r="D57" s="101" t="s">
        <v>11</v>
      </c>
      <c r="E57" s="101">
        <f>E58</f>
        <v>137741.22</v>
      </c>
      <c r="F57" s="108"/>
    </row>
    <row r="58" spans="1:6" ht="215.25" x14ac:dyDescent="0.2">
      <c r="A58" s="109" t="s">
        <v>706</v>
      </c>
      <c r="B58" s="99" t="s">
        <v>641</v>
      </c>
      <c r="C58" s="107" t="s">
        <v>707</v>
      </c>
      <c r="D58" s="101" t="s">
        <v>11</v>
      </c>
      <c r="E58" s="101">
        <v>137741.22</v>
      </c>
      <c r="F58" s="108"/>
    </row>
    <row r="59" spans="1:6" ht="92.25" x14ac:dyDescent="0.2">
      <c r="A59" s="86" t="s">
        <v>708</v>
      </c>
      <c r="B59" s="99" t="s">
        <v>641</v>
      </c>
      <c r="C59" s="100" t="s">
        <v>709</v>
      </c>
      <c r="D59" s="101">
        <f>D60</f>
        <v>3141000</v>
      </c>
      <c r="E59" s="101">
        <f>E60</f>
        <v>2644982.98</v>
      </c>
      <c r="F59" s="102">
        <f t="shared" si="0"/>
        <v>496017.02</v>
      </c>
    </row>
    <row r="60" spans="1:6" ht="92.25" x14ac:dyDescent="0.2">
      <c r="A60" s="86" t="s">
        <v>710</v>
      </c>
      <c r="B60" s="99" t="s">
        <v>641</v>
      </c>
      <c r="C60" s="100" t="s">
        <v>711</v>
      </c>
      <c r="D60" s="101">
        <f>D61+D63+D65+D67</f>
        <v>3141000</v>
      </c>
      <c r="E60" s="101">
        <f>E61+E63+E65+E67</f>
        <v>2644982.98</v>
      </c>
      <c r="F60" s="102">
        <f t="shared" si="0"/>
        <v>496017.02</v>
      </c>
    </row>
    <row r="61" spans="1:6" ht="184.5" x14ac:dyDescent="0.2">
      <c r="A61" s="86" t="s">
        <v>712</v>
      </c>
      <c r="B61" s="99" t="s">
        <v>641</v>
      </c>
      <c r="C61" s="100" t="s">
        <v>713</v>
      </c>
      <c r="D61" s="103">
        <f>D62</f>
        <v>1487700</v>
      </c>
      <c r="E61" s="101">
        <f>E62</f>
        <v>1354857.59</v>
      </c>
      <c r="F61" s="102">
        <f t="shared" si="0"/>
        <v>132842.40999999992</v>
      </c>
    </row>
    <row r="62" spans="1:6" ht="307.5" x14ac:dyDescent="0.2">
      <c r="A62" s="104" t="s">
        <v>714</v>
      </c>
      <c r="B62" s="99" t="s">
        <v>641</v>
      </c>
      <c r="C62" s="100" t="s">
        <v>715</v>
      </c>
      <c r="D62" s="103">
        <v>1487700</v>
      </c>
      <c r="E62" s="101">
        <v>1354857.59</v>
      </c>
      <c r="F62" s="102">
        <f t="shared" si="0"/>
        <v>132842.40999999992</v>
      </c>
    </row>
    <row r="63" spans="1:6" ht="215.25" x14ac:dyDescent="0.2">
      <c r="A63" s="104" t="s">
        <v>716</v>
      </c>
      <c r="B63" s="99" t="s">
        <v>641</v>
      </c>
      <c r="C63" s="100" t="s">
        <v>717</v>
      </c>
      <c r="D63" s="103">
        <f>D64</f>
        <v>10400</v>
      </c>
      <c r="E63" s="101">
        <f>E64</f>
        <v>7300.2</v>
      </c>
      <c r="F63" s="102">
        <f t="shared" si="0"/>
        <v>3099.8</v>
      </c>
    </row>
    <row r="64" spans="1:6" ht="338.25" x14ac:dyDescent="0.2">
      <c r="A64" s="104" t="s">
        <v>718</v>
      </c>
      <c r="B64" s="99" t="s">
        <v>641</v>
      </c>
      <c r="C64" s="100" t="s">
        <v>719</v>
      </c>
      <c r="D64" s="103">
        <v>10400</v>
      </c>
      <c r="E64" s="101">
        <v>7300.2</v>
      </c>
      <c r="F64" s="102">
        <f t="shared" si="0"/>
        <v>3099.8</v>
      </c>
    </row>
    <row r="65" spans="1:6" ht="184.5" x14ac:dyDescent="0.2">
      <c r="A65" s="86" t="s">
        <v>720</v>
      </c>
      <c r="B65" s="99" t="s">
        <v>641</v>
      </c>
      <c r="C65" s="100" t="s">
        <v>721</v>
      </c>
      <c r="D65" s="103">
        <f>D66</f>
        <v>1839100</v>
      </c>
      <c r="E65" s="101">
        <f>E66</f>
        <v>1441787.08</v>
      </c>
      <c r="F65" s="102">
        <f t="shared" si="0"/>
        <v>397312.91999999993</v>
      </c>
    </row>
    <row r="66" spans="1:6" ht="307.5" x14ac:dyDescent="0.2">
      <c r="A66" s="104" t="s">
        <v>722</v>
      </c>
      <c r="B66" s="99" t="s">
        <v>641</v>
      </c>
      <c r="C66" s="100" t="s">
        <v>723</v>
      </c>
      <c r="D66" s="103">
        <v>1839100</v>
      </c>
      <c r="E66" s="101">
        <v>1441787.08</v>
      </c>
      <c r="F66" s="102">
        <f t="shared" si="0"/>
        <v>397312.91999999993</v>
      </c>
    </row>
    <row r="67" spans="1:6" ht="184.5" x14ac:dyDescent="0.2">
      <c r="A67" s="86" t="s">
        <v>724</v>
      </c>
      <c r="B67" s="99" t="s">
        <v>641</v>
      </c>
      <c r="C67" s="100" t="s">
        <v>725</v>
      </c>
      <c r="D67" s="103">
        <f>D68</f>
        <v>-196200</v>
      </c>
      <c r="E67" s="101">
        <f>E68</f>
        <v>-158961.89000000001</v>
      </c>
      <c r="F67" s="102" t="str">
        <f t="shared" si="0"/>
        <v>-</v>
      </c>
    </row>
    <row r="68" spans="1:6" ht="307.5" x14ac:dyDescent="0.2">
      <c r="A68" s="104" t="s">
        <v>726</v>
      </c>
      <c r="B68" s="99" t="s">
        <v>641</v>
      </c>
      <c r="C68" s="100" t="s">
        <v>727</v>
      </c>
      <c r="D68" s="103">
        <v>-196200</v>
      </c>
      <c r="E68" s="101">
        <v>-158961.89000000001</v>
      </c>
      <c r="F68" s="102" t="str">
        <f t="shared" si="0"/>
        <v>-</v>
      </c>
    </row>
    <row r="69" spans="1:6" ht="35.25" x14ac:dyDescent="0.2">
      <c r="A69" s="86" t="s">
        <v>728</v>
      </c>
      <c r="B69" s="99" t="s">
        <v>641</v>
      </c>
      <c r="C69" s="100" t="s">
        <v>729</v>
      </c>
      <c r="D69" s="103">
        <f>D70</f>
        <v>676900</v>
      </c>
      <c r="E69" s="101">
        <f>E70</f>
        <v>695548.28999999992</v>
      </c>
      <c r="F69" s="102" t="str">
        <f t="shared" si="0"/>
        <v>-</v>
      </c>
    </row>
    <row r="70" spans="1:6" ht="35.25" x14ac:dyDescent="0.2">
      <c r="A70" s="86" t="s">
        <v>730</v>
      </c>
      <c r="B70" s="99" t="s">
        <v>641</v>
      </c>
      <c r="C70" s="100" t="s">
        <v>731</v>
      </c>
      <c r="D70" s="103">
        <f>D71</f>
        <v>676900</v>
      </c>
      <c r="E70" s="101">
        <f>E71+E76</f>
        <v>695548.28999999992</v>
      </c>
      <c r="F70" s="102" t="str">
        <f t="shared" si="0"/>
        <v>-</v>
      </c>
    </row>
    <row r="71" spans="1:6" ht="35.25" x14ac:dyDescent="0.2">
      <c r="A71" s="86" t="s">
        <v>730</v>
      </c>
      <c r="B71" s="99" t="s">
        <v>641</v>
      </c>
      <c r="C71" s="100" t="s">
        <v>732</v>
      </c>
      <c r="D71" s="103">
        <v>676900</v>
      </c>
      <c r="E71" s="101">
        <f>E72+E73+E75+E74</f>
        <v>695548.28999999992</v>
      </c>
      <c r="F71" s="102" t="str">
        <f t="shared" si="0"/>
        <v>-</v>
      </c>
    </row>
    <row r="72" spans="1:6" ht="123" x14ac:dyDescent="0.2">
      <c r="A72" s="86" t="s">
        <v>733</v>
      </c>
      <c r="B72" s="99" t="s">
        <v>641</v>
      </c>
      <c r="C72" s="100" t="s">
        <v>734</v>
      </c>
      <c r="D72" s="103" t="s">
        <v>11</v>
      </c>
      <c r="E72" s="101">
        <v>0</v>
      </c>
      <c r="F72" s="102" t="str">
        <f t="shared" si="0"/>
        <v>-</v>
      </c>
    </row>
    <row r="73" spans="1:6" ht="61.5" x14ac:dyDescent="0.2">
      <c r="A73" s="86" t="s">
        <v>735</v>
      </c>
      <c r="B73" s="99" t="s">
        <v>641</v>
      </c>
      <c r="C73" s="100" t="s">
        <v>736</v>
      </c>
      <c r="D73" s="103" t="s">
        <v>11</v>
      </c>
      <c r="E73" s="101">
        <v>0</v>
      </c>
      <c r="F73" s="102" t="str">
        <f t="shared" si="0"/>
        <v>-</v>
      </c>
    </row>
    <row r="74" spans="1:6" ht="123" x14ac:dyDescent="0.2">
      <c r="A74" s="86" t="s">
        <v>733</v>
      </c>
      <c r="B74" s="99" t="s">
        <v>641</v>
      </c>
      <c r="C74" s="100" t="s">
        <v>734</v>
      </c>
      <c r="D74" s="103" t="s">
        <v>11</v>
      </c>
      <c r="E74" s="101">
        <v>695419.72</v>
      </c>
      <c r="F74" s="102"/>
    </row>
    <row r="75" spans="1:6" ht="123" x14ac:dyDescent="0.2">
      <c r="A75" s="86" t="s">
        <v>737</v>
      </c>
      <c r="B75" s="99" t="s">
        <v>641</v>
      </c>
      <c r="C75" s="100" t="s">
        <v>738</v>
      </c>
      <c r="D75" s="103" t="s">
        <v>11</v>
      </c>
      <c r="E75" s="101">
        <v>128.57</v>
      </c>
      <c r="F75" s="102" t="str">
        <f t="shared" si="0"/>
        <v>-</v>
      </c>
    </row>
    <row r="76" spans="1:6" ht="92.25" x14ac:dyDescent="0.2">
      <c r="A76" s="109" t="s">
        <v>739</v>
      </c>
      <c r="B76" s="106" t="s">
        <v>641</v>
      </c>
      <c r="C76" s="107" t="s">
        <v>740</v>
      </c>
      <c r="D76" s="101" t="s">
        <v>11</v>
      </c>
      <c r="E76" s="101">
        <f>E77</f>
        <v>0</v>
      </c>
      <c r="F76" s="102" t="str">
        <f t="shared" si="0"/>
        <v>-</v>
      </c>
    </row>
    <row r="77" spans="1:6" ht="92.25" x14ac:dyDescent="0.2">
      <c r="A77" s="86" t="s">
        <v>741</v>
      </c>
      <c r="B77" s="99" t="s">
        <v>641</v>
      </c>
      <c r="C77" s="100" t="s">
        <v>742</v>
      </c>
      <c r="D77" s="103" t="s">
        <v>11</v>
      </c>
      <c r="E77" s="101">
        <v>0</v>
      </c>
      <c r="F77" s="102" t="str">
        <f t="shared" si="0"/>
        <v>-</v>
      </c>
    </row>
    <row r="78" spans="1:6" ht="123" x14ac:dyDescent="0.2">
      <c r="A78" s="86" t="s">
        <v>733</v>
      </c>
      <c r="B78" s="99" t="s">
        <v>641</v>
      </c>
      <c r="C78" s="100" t="s">
        <v>734</v>
      </c>
      <c r="D78" s="103" t="s">
        <v>11</v>
      </c>
      <c r="E78" s="101">
        <v>0</v>
      </c>
      <c r="F78" s="102" t="str">
        <f t="shared" si="0"/>
        <v>-</v>
      </c>
    </row>
    <row r="79" spans="1:6" ht="61.5" x14ac:dyDescent="0.2">
      <c r="A79" s="86" t="s">
        <v>735</v>
      </c>
      <c r="B79" s="99" t="s">
        <v>641</v>
      </c>
      <c r="C79" s="100" t="s">
        <v>736</v>
      </c>
      <c r="D79" s="103" t="s">
        <v>11</v>
      </c>
      <c r="E79" s="101">
        <v>0</v>
      </c>
      <c r="F79" s="102" t="str">
        <f t="shared" si="0"/>
        <v>-</v>
      </c>
    </row>
    <row r="80" spans="1:6" ht="123" x14ac:dyDescent="0.2">
      <c r="A80" s="86" t="s">
        <v>737</v>
      </c>
      <c r="B80" s="99" t="s">
        <v>641</v>
      </c>
      <c r="C80" s="100" t="s">
        <v>743</v>
      </c>
      <c r="D80" s="103" t="s">
        <v>11</v>
      </c>
      <c r="E80" s="101">
        <v>0</v>
      </c>
      <c r="F80" s="102" t="str">
        <f t="shared" si="0"/>
        <v>-</v>
      </c>
    </row>
    <row r="81" spans="1:6" ht="61.5" x14ac:dyDescent="0.2">
      <c r="A81" s="86" t="s">
        <v>735</v>
      </c>
      <c r="B81" s="99" t="s">
        <v>641</v>
      </c>
      <c r="C81" s="100" t="s">
        <v>736</v>
      </c>
      <c r="D81" s="103" t="s">
        <v>11</v>
      </c>
      <c r="E81" s="101">
        <v>0</v>
      </c>
      <c r="F81" s="102" t="str">
        <f t="shared" si="0"/>
        <v>-</v>
      </c>
    </row>
    <row r="82" spans="1:6" ht="123" x14ac:dyDescent="0.2">
      <c r="A82" s="86" t="s">
        <v>737</v>
      </c>
      <c r="B82" s="99" t="s">
        <v>641</v>
      </c>
      <c r="C82" s="100" t="s">
        <v>743</v>
      </c>
      <c r="D82" s="103" t="s">
        <v>11</v>
      </c>
      <c r="E82" s="101">
        <v>0</v>
      </c>
      <c r="F82" s="102" t="str">
        <f t="shared" si="0"/>
        <v>-</v>
      </c>
    </row>
    <row r="83" spans="1:6" ht="35.25" x14ac:dyDescent="0.2">
      <c r="A83" s="86" t="s">
        <v>744</v>
      </c>
      <c r="B83" s="99" t="s">
        <v>641</v>
      </c>
      <c r="C83" s="100" t="s">
        <v>745</v>
      </c>
      <c r="D83" s="101">
        <f>D84+D100+D90</f>
        <v>72252700</v>
      </c>
      <c r="E83" s="101">
        <f>E84+E100+E90</f>
        <v>27896330.120000001</v>
      </c>
      <c r="F83" s="102">
        <f t="shared" si="0"/>
        <v>44356369.879999995</v>
      </c>
    </row>
    <row r="84" spans="1:6" ht="35.25" x14ac:dyDescent="0.2">
      <c r="A84" s="86" t="s">
        <v>746</v>
      </c>
      <c r="B84" s="99" t="s">
        <v>641</v>
      </c>
      <c r="C84" s="100" t="s">
        <v>747</v>
      </c>
      <c r="D84" s="103">
        <f>D85</f>
        <v>9573000</v>
      </c>
      <c r="E84" s="101">
        <f>E85</f>
        <v>1503325.2</v>
      </c>
      <c r="F84" s="102">
        <f t="shared" si="0"/>
        <v>8069674.7999999998</v>
      </c>
    </row>
    <row r="85" spans="1:6" ht="123" x14ac:dyDescent="0.2">
      <c r="A85" s="86" t="s">
        <v>748</v>
      </c>
      <c r="B85" s="99" t="s">
        <v>641</v>
      </c>
      <c r="C85" s="100" t="s">
        <v>749</v>
      </c>
      <c r="D85" s="103">
        <v>9573000</v>
      </c>
      <c r="E85" s="101">
        <f>E86+E87+E88+E89</f>
        <v>1503325.2</v>
      </c>
      <c r="F85" s="102">
        <f t="shared" ref="F85:F150" si="1">IF(OR(D85="-",IF(E85="-",0,E85)&gt;=IF(D85="-",0,D85)),"-",IF(D85="-",0,D85)-IF(E85="-",0,E85))</f>
        <v>8069674.7999999998</v>
      </c>
    </row>
    <row r="86" spans="1:6" ht="215.25" x14ac:dyDescent="0.2">
      <c r="A86" s="86" t="s">
        <v>750</v>
      </c>
      <c r="B86" s="99" t="s">
        <v>641</v>
      </c>
      <c r="C86" s="100" t="s">
        <v>751</v>
      </c>
      <c r="D86" s="103" t="s">
        <v>11</v>
      </c>
      <c r="E86" s="101">
        <v>1503325.2</v>
      </c>
      <c r="F86" s="102" t="str">
        <f t="shared" si="1"/>
        <v>-</v>
      </c>
    </row>
    <row r="87" spans="1:6" ht="153.75" x14ac:dyDescent="0.2">
      <c r="A87" s="86" t="s">
        <v>752</v>
      </c>
      <c r="B87" s="99" t="s">
        <v>641</v>
      </c>
      <c r="C87" s="100" t="s">
        <v>753</v>
      </c>
      <c r="D87" s="103" t="s">
        <v>11</v>
      </c>
      <c r="E87" s="101">
        <v>0</v>
      </c>
      <c r="F87" s="102" t="str">
        <f t="shared" si="1"/>
        <v>-</v>
      </c>
    </row>
    <row r="88" spans="1:6" ht="153.75" x14ac:dyDescent="0.2">
      <c r="A88" s="109" t="s">
        <v>754</v>
      </c>
      <c r="B88" s="99" t="s">
        <v>641</v>
      </c>
      <c r="C88" s="100" t="s">
        <v>755</v>
      </c>
      <c r="D88" s="103" t="s">
        <v>11</v>
      </c>
      <c r="E88" s="101">
        <v>0</v>
      </c>
      <c r="F88" s="102" t="str">
        <f t="shared" si="1"/>
        <v>-</v>
      </c>
    </row>
    <row r="89" spans="1:6" ht="153.75" x14ac:dyDescent="0.2">
      <c r="A89" s="86" t="s">
        <v>754</v>
      </c>
      <c r="B89" s="99" t="s">
        <v>641</v>
      </c>
      <c r="C89" s="100" t="s">
        <v>756</v>
      </c>
      <c r="D89" s="103" t="s">
        <v>11</v>
      </c>
      <c r="E89" s="101">
        <v>0</v>
      </c>
      <c r="F89" s="102" t="str">
        <f t="shared" si="1"/>
        <v>-</v>
      </c>
    </row>
    <row r="90" spans="1:6" ht="35.25" x14ac:dyDescent="0.2">
      <c r="A90" s="109" t="s">
        <v>757</v>
      </c>
      <c r="B90" s="99" t="s">
        <v>641</v>
      </c>
      <c r="C90" s="100" t="s">
        <v>758</v>
      </c>
      <c r="D90" s="103">
        <f>D91+D96</f>
        <v>34457400</v>
      </c>
      <c r="E90" s="101">
        <f>E91+E96</f>
        <v>8626246.7300000004</v>
      </c>
      <c r="F90" s="102">
        <f t="shared" si="1"/>
        <v>25831153.27</v>
      </c>
    </row>
    <row r="91" spans="1:6" ht="35.25" x14ac:dyDescent="0.2">
      <c r="A91" s="109" t="s">
        <v>759</v>
      </c>
      <c r="B91" s="99" t="s">
        <v>641</v>
      </c>
      <c r="C91" s="100" t="s">
        <v>760</v>
      </c>
      <c r="D91" s="103">
        <v>5630600</v>
      </c>
      <c r="E91" s="101">
        <f>E92+E93+E94</f>
        <v>4027378.18</v>
      </c>
      <c r="F91" s="102">
        <f t="shared" si="1"/>
        <v>1603221.8199999998</v>
      </c>
    </row>
    <row r="92" spans="1:6" ht="123" x14ac:dyDescent="0.2">
      <c r="A92" s="109" t="s">
        <v>761</v>
      </c>
      <c r="B92" s="99" t="s">
        <v>641</v>
      </c>
      <c r="C92" s="100" t="s">
        <v>762</v>
      </c>
      <c r="D92" s="103" t="s">
        <v>11</v>
      </c>
      <c r="E92" s="101">
        <v>4027378.18</v>
      </c>
      <c r="F92" s="102" t="str">
        <f t="shared" si="1"/>
        <v>-</v>
      </c>
    </row>
    <row r="93" spans="1:6" ht="61.5" x14ac:dyDescent="0.2">
      <c r="A93" s="109" t="s">
        <v>763</v>
      </c>
      <c r="B93" s="99" t="s">
        <v>641</v>
      </c>
      <c r="C93" s="100" t="s">
        <v>764</v>
      </c>
      <c r="D93" s="103" t="s">
        <v>11</v>
      </c>
      <c r="E93" s="101">
        <v>0</v>
      </c>
      <c r="F93" s="102" t="str">
        <f t="shared" si="1"/>
        <v>-</v>
      </c>
    </row>
    <row r="94" spans="1:6" ht="61.5" x14ac:dyDescent="0.2">
      <c r="A94" s="109" t="s">
        <v>765</v>
      </c>
      <c r="B94" s="99"/>
      <c r="C94" s="100" t="s">
        <v>766</v>
      </c>
      <c r="D94" s="103" t="s">
        <v>11</v>
      </c>
      <c r="E94" s="101">
        <v>0</v>
      </c>
      <c r="F94" s="102" t="str">
        <f t="shared" si="1"/>
        <v>-</v>
      </c>
    </row>
    <row r="95" spans="1:6" ht="35.25" x14ac:dyDescent="0.2">
      <c r="A95" s="109"/>
      <c r="B95" s="99"/>
      <c r="C95" s="100"/>
      <c r="D95" s="103"/>
      <c r="E95" s="101"/>
      <c r="F95" s="102"/>
    </row>
    <row r="96" spans="1:6" ht="35.25" x14ac:dyDescent="0.2">
      <c r="A96" s="109" t="s">
        <v>767</v>
      </c>
      <c r="B96" s="99" t="s">
        <v>641</v>
      </c>
      <c r="C96" s="100" t="s">
        <v>768</v>
      </c>
      <c r="D96" s="103">
        <v>28826800</v>
      </c>
      <c r="E96" s="101">
        <f>E97+E98+E99</f>
        <v>4598868.55</v>
      </c>
      <c r="F96" s="102">
        <f t="shared" si="1"/>
        <v>24227931.449999999</v>
      </c>
    </row>
    <row r="97" spans="1:6" ht="123" x14ac:dyDescent="0.2">
      <c r="A97" s="109" t="s">
        <v>769</v>
      </c>
      <c r="B97" s="99" t="s">
        <v>641</v>
      </c>
      <c r="C97" s="100" t="s">
        <v>770</v>
      </c>
      <c r="D97" s="103" t="s">
        <v>11</v>
      </c>
      <c r="E97" s="101">
        <v>4598868.55</v>
      </c>
      <c r="F97" s="102" t="str">
        <f t="shared" si="1"/>
        <v>-</v>
      </c>
    </row>
    <row r="98" spans="1:6" ht="61.5" x14ac:dyDescent="0.2">
      <c r="A98" s="109" t="s">
        <v>771</v>
      </c>
      <c r="B98" s="99" t="s">
        <v>641</v>
      </c>
      <c r="C98" s="100" t="s">
        <v>772</v>
      </c>
      <c r="D98" s="103" t="s">
        <v>11</v>
      </c>
      <c r="E98" s="101">
        <v>0</v>
      </c>
      <c r="F98" s="102" t="str">
        <f t="shared" si="1"/>
        <v>-</v>
      </c>
    </row>
    <row r="99" spans="1:6" ht="123" x14ac:dyDescent="0.2">
      <c r="A99" s="109" t="s">
        <v>773</v>
      </c>
      <c r="B99" s="99" t="s">
        <v>641</v>
      </c>
      <c r="C99" s="100" t="s">
        <v>774</v>
      </c>
      <c r="D99" s="103" t="s">
        <v>11</v>
      </c>
      <c r="E99" s="101">
        <v>0</v>
      </c>
      <c r="F99" s="102"/>
    </row>
    <row r="100" spans="1:6" ht="35.25" x14ac:dyDescent="0.2">
      <c r="A100" s="109" t="s">
        <v>775</v>
      </c>
      <c r="B100" s="106" t="s">
        <v>641</v>
      </c>
      <c r="C100" s="107" t="s">
        <v>776</v>
      </c>
      <c r="D100" s="101">
        <f>D101+D111</f>
        <v>28222300</v>
      </c>
      <c r="E100" s="101">
        <f>E101+E111</f>
        <v>17766758.190000001</v>
      </c>
      <c r="F100" s="108">
        <f t="shared" si="1"/>
        <v>10455541.809999999</v>
      </c>
    </row>
    <row r="101" spans="1:6" ht="35.25" x14ac:dyDescent="0.2">
      <c r="A101" s="109" t="s">
        <v>777</v>
      </c>
      <c r="B101" s="106" t="s">
        <v>641</v>
      </c>
      <c r="C101" s="107" t="s">
        <v>778</v>
      </c>
      <c r="D101" s="101">
        <f>D102</f>
        <v>16867100</v>
      </c>
      <c r="E101" s="101">
        <f>E102</f>
        <v>16077128.800000001</v>
      </c>
      <c r="F101" s="108">
        <f t="shared" si="1"/>
        <v>789971.19999999925</v>
      </c>
    </row>
    <row r="102" spans="1:6" ht="92.25" x14ac:dyDescent="0.2">
      <c r="A102" s="109" t="s">
        <v>779</v>
      </c>
      <c r="B102" s="106" t="s">
        <v>641</v>
      </c>
      <c r="C102" s="107" t="s">
        <v>780</v>
      </c>
      <c r="D102" s="101">
        <v>16867100</v>
      </c>
      <c r="E102" s="101">
        <f>E103+E104+E105+E107+E106+E108+E109+E110</f>
        <v>16077128.800000001</v>
      </c>
      <c r="F102" s="108">
        <f t="shared" si="1"/>
        <v>789971.19999999925</v>
      </c>
    </row>
    <row r="103" spans="1:6" ht="184.5" x14ac:dyDescent="0.2">
      <c r="A103" s="109" t="s">
        <v>781</v>
      </c>
      <c r="B103" s="106" t="s">
        <v>641</v>
      </c>
      <c r="C103" s="107" t="s">
        <v>782</v>
      </c>
      <c r="D103" s="101" t="s">
        <v>11</v>
      </c>
      <c r="E103" s="101">
        <v>16077178.800000001</v>
      </c>
      <c r="F103" s="108" t="s">
        <v>11</v>
      </c>
    </row>
    <row r="104" spans="1:6" ht="184.5" x14ac:dyDescent="0.2">
      <c r="A104" s="109" t="s">
        <v>781</v>
      </c>
      <c r="B104" s="106" t="s">
        <v>641</v>
      </c>
      <c r="C104" s="107" t="s">
        <v>783</v>
      </c>
      <c r="D104" s="101" t="s">
        <v>11</v>
      </c>
      <c r="E104" s="101">
        <v>0</v>
      </c>
      <c r="F104" s="108" t="s">
        <v>11</v>
      </c>
    </row>
    <row r="105" spans="1:6" ht="123" x14ac:dyDescent="0.2">
      <c r="A105" s="109" t="s">
        <v>784</v>
      </c>
      <c r="B105" s="106" t="s">
        <v>641</v>
      </c>
      <c r="C105" s="107" t="s">
        <v>785</v>
      </c>
      <c r="D105" s="101" t="s">
        <v>11</v>
      </c>
      <c r="E105" s="101">
        <v>0</v>
      </c>
      <c r="F105" s="108" t="s">
        <v>11</v>
      </c>
    </row>
    <row r="106" spans="1:6" ht="184.5" x14ac:dyDescent="0.2">
      <c r="A106" s="109" t="s">
        <v>786</v>
      </c>
      <c r="B106" s="106" t="s">
        <v>641</v>
      </c>
      <c r="C106" s="107" t="s">
        <v>787</v>
      </c>
      <c r="D106" s="101" t="s">
        <v>11</v>
      </c>
      <c r="E106" s="101">
        <v>0</v>
      </c>
      <c r="F106" s="108"/>
    </row>
    <row r="107" spans="1:6" ht="123" x14ac:dyDescent="0.2">
      <c r="A107" s="109" t="s">
        <v>788</v>
      </c>
      <c r="B107" s="106" t="s">
        <v>641</v>
      </c>
      <c r="C107" s="107" t="s">
        <v>789</v>
      </c>
      <c r="D107" s="101" t="s">
        <v>11</v>
      </c>
      <c r="E107" s="101">
        <v>0</v>
      </c>
      <c r="F107" s="108" t="s">
        <v>11</v>
      </c>
    </row>
    <row r="108" spans="1:6" ht="184.5" x14ac:dyDescent="0.2">
      <c r="A108" s="109" t="s">
        <v>786</v>
      </c>
      <c r="B108" s="106" t="s">
        <v>641</v>
      </c>
      <c r="C108" s="107" t="s">
        <v>787</v>
      </c>
      <c r="D108" s="101" t="s">
        <v>11</v>
      </c>
      <c r="E108" s="101">
        <v>0</v>
      </c>
      <c r="F108" s="108" t="s">
        <v>11</v>
      </c>
    </row>
    <row r="109" spans="1:6" ht="184.5" x14ac:dyDescent="0.2">
      <c r="A109" s="109" t="s">
        <v>786</v>
      </c>
      <c r="B109" s="106" t="s">
        <v>641</v>
      </c>
      <c r="C109" s="107" t="s">
        <v>787</v>
      </c>
      <c r="D109" s="101" t="s">
        <v>11</v>
      </c>
      <c r="E109" s="101">
        <v>-50</v>
      </c>
      <c r="F109" s="108" t="s">
        <v>11</v>
      </c>
    </row>
    <row r="110" spans="1:6" ht="123" x14ac:dyDescent="0.2">
      <c r="A110" s="109" t="s">
        <v>790</v>
      </c>
      <c r="B110" s="106" t="s">
        <v>641</v>
      </c>
      <c r="C110" s="107" t="s">
        <v>789</v>
      </c>
      <c r="D110" s="101" t="s">
        <v>11</v>
      </c>
      <c r="E110" s="101">
        <v>0</v>
      </c>
      <c r="F110" s="108" t="s">
        <v>11</v>
      </c>
    </row>
    <row r="111" spans="1:6" ht="35.25" x14ac:dyDescent="0.2">
      <c r="A111" s="109" t="s">
        <v>791</v>
      </c>
      <c r="B111" s="106" t="s">
        <v>641</v>
      </c>
      <c r="C111" s="107" t="s">
        <v>792</v>
      </c>
      <c r="D111" s="101">
        <f>D112</f>
        <v>11355200</v>
      </c>
      <c r="E111" s="101">
        <f>E112</f>
        <v>1689629.39</v>
      </c>
      <c r="F111" s="108">
        <f t="shared" si="1"/>
        <v>9665570.6099999994</v>
      </c>
    </row>
    <row r="112" spans="1:6" ht="123" x14ac:dyDescent="0.2">
      <c r="A112" s="109" t="s">
        <v>793</v>
      </c>
      <c r="B112" s="106" t="s">
        <v>641</v>
      </c>
      <c r="C112" s="107" t="s">
        <v>794</v>
      </c>
      <c r="D112" s="101">
        <v>11355200</v>
      </c>
      <c r="E112" s="101">
        <f>E113+E114+E115+E116</f>
        <v>1689629.39</v>
      </c>
      <c r="F112" s="108">
        <f t="shared" si="1"/>
        <v>9665570.6099999994</v>
      </c>
    </row>
    <row r="113" spans="1:6" ht="215.25" x14ac:dyDescent="0.2">
      <c r="A113" s="109" t="s">
        <v>795</v>
      </c>
      <c r="B113" s="106" t="s">
        <v>641</v>
      </c>
      <c r="C113" s="107" t="s">
        <v>796</v>
      </c>
      <c r="D113" s="101" t="s">
        <v>11</v>
      </c>
      <c r="E113" s="101">
        <v>1690329.39</v>
      </c>
      <c r="F113" s="108" t="s">
        <v>11</v>
      </c>
    </row>
    <row r="114" spans="1:6" ht="153.75" x14ac:dyDescent="0.2">
      <c r="A114" s="109" t="s">
        <v>797</v>
      </c>
      <c r="B114" s="106" t="s">
        <v>641</v>
      </c>
      <c r="C114" s="107" t="s">
        <v>798</v>
      </c>
      <c r="D114" s="101" t="s">
        <v>11</v>
      </c>
      <c r="E114" s="101">
        <v>0</v>
      </c>
      <c r="F114" s="108" t="s">
        <v>11</v>
      </c>
    </row>
    <row r="115" spans="1:6" ht="215.25" x14ac:dyDescent="0.2">
      <c r="A115" s="109" t="s">
        <v>799</v>
      </c>
      <c r="B115" s="106"/>
      <c r="C115" s="107" t="s">
        <v>800</v>
      </c>
      <c r="D115" s="101" t="s">
        <v>11</v>
      </c>
      <c r="E115" s="101">
        <v>-700</v>
      </c>
      <c r="F115" s="108"/>
    </row>
    <row r="116" spans="1:6" ht="215.25" x14ac:dyDescent="0.2">
      <c r="A116" s="109" t="s">
        <v>799</v>
      </c>
      <c r="B116" s="106" t="s">
        <v>641</v>
      </c>
      <c r="C116" s="107" t="s">
        <v>800</v>
      </c>
      <c r="D116" s="101" t="s">
        <v>11</v>
      </c>
      <c r="E116" s="101">
        <v>0</v>
      </c>
      <c r="F116" s="108"/>
    </row>
    <row r="117" spans="1:6" ht="92.25" x14ac:dyDescent="0.2">
      <c r="A117" s="109" t="s">
        <v>801</v>
      </c>
      <c r="B117" s="106" t="s">
        <v>641</v>
      </c>
      <c r="C117" s="107" t="s">
        <v>802</v>
      </c>
      <c r="D117" s="101" t="s">
        <v>11</v>
      </c>
      <c r="E117" s="101">
        <f>E118</f>
        <v>0</v>
      </c>
      <c r="F117" s="108"/>
    </row>
    <row r="118" spans="1:6" ht="35.25" x14ac:dyDescent="0.2">
      <c r="A118" s="109" t="s">
        <v>803</v>
      </c>
      <c r="B118" s="106" t="s">
        <v>641</v>
      </c>
      <c r="C118" s="107" t="s">
        <v>804</v>
      </c>
      <c r="D118" s="101" t="s">
        <v>11</v>
      </c>
      <c r="E118" s="101">
        <f>E119</f>
        <v>0</v>
      </c>
      <c r="F118" s="108"/>
    </row>
    <row r="119" spans="1:6" ht="61.5" x14ac:dyDescent="0.2">
      <c r="A119" s="109" t="s">
        <v>805</v>
      </c>
      <c r="B119" s="106" t="s">
        <v>641</v>
      </c>
      <c r="C119" s="107" t="s">
        <v>806</v>
      </c>
      <c r="D119" s="101" t="s">
        <v>11</v>
      </c>
      <c r="E119" s="101">
        <f>E120</f>
        <v>0</v>
      </c>
      <c r="F119" s="108"/>
    </row>
    <row r="120" spans="1:6" ht="123" x14ac:dyDescent="0.2">
      <c r="A120" s="109" t="s">
        <v>807</v>
      </c>
      <c r="B120" s="106" t="s">
        <v>641</v>
      </c>
      <c r="C120" s="107" t="s">
        <v>808</v>
      </c>
      <c r="D120" s="101" t="s">
        <v>11</v>
      </c>
      <c r="E120" s="101">
        <v>0</v>
      </c>
      <c r="F120" s="108"/>
    </row>
    <row r="121" spans="1:6" ht="123" x14ac:dyDescent="0.2">
      <c r="A121" s="109" t="s">
        <v>809</v>
      </c>
      <c r="B121" s="106" t="s">
        <v>641</v>
      </c>
      <c r="C121" s="107" t="s">
        <v>810</v>
      </c>
      <c r="D121" s="101">
        <f>D122+D132+D129</f>
        <v>10872000</v>
      </c>
      <c r="E121" s="101">
        <f>E122+E132+E129</f>
        <v>12086233.85</v>
      </c>
      <c r="F121" s="108" t="str">
        <f t="shared" si="1"/>
        <v>-</v>
      </c>
    </row>
    <row r="122" spans="1:6" ht="246" x14ac:dyDescent="0.2">
      <c r="A122" s="105" t="s">
        <v>811</v>
      </c>
      <c r="B122" s="106" t="s">
        <v>641</v>
      </c>
      <c r="C122" s="107" t="s">
        <v>812</v>
      </c>
      <c r="D122" s="101">
        <f>D123+D125+D127</f>
        <v>8919900</v>
      </c>
      <c r="E122" s="101">
        <f>E123+E125+E127</f>
        <v>10053005.16</v>
      </c>
      <c r="F122" s="108" t="str">
        <f t="shared" si="1"/>
        <v>-</v>
      </c>
    </row>
    <row r="123" spans="1:6" ht="184.5" x14ac:dyDescent="0.2">
      <c r="A123" s="109" t="s">
        <v>813</v>
      </c>
      <c r="B123" s="106" t="s">
        <v>641</v>
      </c>
      <c r="C123" s="107" t="s">
        <v>814</v>
      </c>
      <c r="D123" s="101">
        <f>D124</f>
        <v>3506200</v>
      </c>
      <c r="E123" s="101">
        <f>E124</f>
        <v>3929068.32</v>
      </c>
      <c r="F123" s="108" t="str">
        <f t="shared" si="1"/>
        <v>-</v>
      </c>
    </row>
    <row r="124" spans="1:6" ht="215.25" x14ac:dyDescent="0.2">
      <c r="A124" s="105" t="s">
        <v>815</v>
      </c>
      <c r="B124" s="106" t="s">
        <v>641</v>
      </c>
      <c r="C124" s="107" t="s">
        <v>816</v>
      </c>
      <c r="D124" s="101">
        <v>3506200</v>
      </c>
      <c r="E124" s="101">
        <v>3929068.32</v>
      </c>
      <c r="F124" s="108" t="str">
        <f t="shared" si="1"/>
        <v>-</v>
      </c>
    </row>
    <row r="125" spans="1:6" ht="215.25" x14ac:dyDescent="0.2">
      <c r="A125" s="105" t="s">
        <v>817</v>
      </c>
      <c r="B125" s="106" t="s">
        <v>641</v>
      </c>
      <c r="C125" s="107" t="s">
        <v>818</v>
      </c>
      <c r="D125" s="101">
        <f>D126</f>
        <v>105500</v>
      </c>
      <c r="E125" s="101">
        <f>E126</f>
        <v>367606.79</v>
      </c>
      <c r="F125" s="108" t="str">
        <f t="shared" si="1"/>
        <v>-</v>
      </c>
    </row>
    <row r="126" spans="1:6" ht="215.25" x14ac:dyDescent="0.2">
      <c r="A126" s="109" t="s">
        <v>819</v>
      </c>
      <c r="B126" s="106" t="s">
        <v>641</v>
      </c>
      <c r="C126" s="107" t="s">
        <v>820</v>
      </c>
      <c r="D126" s="101">
        <v>105500</v>
      </c>
      <c r="E126" s="101">
        <v>367606.79</v>
      </c>
      <c r="F126" s="108" t="str">
        <f t="shared" si="1"/>
        <v>-</v>
      </c>
    </row>
    <row r="127" spans="1:6" ht="123" x14ac:dyDescent="0.2">
      <c r="A127" s="86" t="s">
        <v>821</v>
      </c>
      <c r="B127" s="99" t="s">
        <v>641</v>
      </c>
      <c r="C127" s="100" t="s">
        <v>822</v>
      </c>
      <c r="D127" s="101">
        <f>D128</f>
        <v>5308200</v>
      </c>
      <c r="E127" s="101">
        <f>E128</f>
        <v>5756330.0499999998</v>
      </c>
      <c r="F127" s="102" t="str">
        <f t="shared" si="1"/>
        <v>-</v>
      </c>
    </row>
    <row r="128" spans="1:6" ht="92.25" x14ac:dyDescent="0.2">
      <c r="A128" s="86" t="s">
        <v>823</v>
      </c>
      <c r="B128" s="99" t="s">
        <v>641</v>
      </c>
      <c r="C128" s="100" t="s">
        <v>824</v>
      </c>
      <c r="D128" s="103">
        <v>5308200</v>
      </c>
      <c r="E128" s="101">
        <v>5756330.0499999998</v>
      </c>
      <c r="F128" s="102" t="str">
        <f t="shared" si="1"/>
        <v>-</v>
      </c>
    </row>
    <row r="129" spans="1:6" ht="61.5" x14ac:dyDescent="0.2">
      <c r="A129" s="86" t="s">
        <v>825</v>
      </c>
      <c r="B129" s="99" t="s">
        <v>641</v>
      </c>
      <c r="C129" s="100" t="s">
        <v>826</v>
      </c>
      <c r="D129" s="103">
        <f>D130</f>
        <v>100900</v>
      </c>
      <c r="E129" s="101">
        <f>E130</f>
        <v>100992.7</v>
      </c>
      <c r="F129" s="102" t="str">
        <f t="shared" si="1"/>
        <v>-</v>
      </c>
    </row>
    <row r="130" spans="1:6" ht="123" x14ac:dyDescent="0.2">
      <c r="A130" s="86" t="s">
        <v>827</v>
      </c>
      <c r="B130" s="99" t="s">
        <v>641</v>
      </c>
      <c r="C130" s="100" t="s">
        <v>828</v>
      </c>
      <c r="D130" s="103">
        <f>D131</f>
        <v>100900</v>
      </c>
      <c r="E130" s="101">
        <f>E131</f>
        <v>100992.7</v>
      </c>
      <c r="F130" s="102" t="str">
        <f t="shared" si="1"/>
        <v>-</v>
      </c>
    </row>
    <row r="131" spans="1:6" ht="153.75" x14ac:dyDescent="0.2">
      <c r="A131" s="86" t="s">
        <v>829</v>
      </c>
      <c r="B131" s="99" t="s">
        <v>641</v>
      </c>
      <c r="C131" s="100" t="s">
        <v>830</v>
      </c>
      <c r="D131" s="103">
        <v>100900</v>
      </c>
      <c r="E131" s="101">
        <v>100992.7</v>
      </c>
      <c r="F131" s="102" t="str">
        <f t="shared" si="1"/>
        <v>-</v>
      </c>
    </row>
    <row r="132" spans="1:6" ht="215.25" x14ac:dyDescent="0.2">
      <c r="A132" s="104" t="s">
        <v>831</v>
      </c>
      <c r="B132" s="99" t="s">
        <v>641</v>
      </c>
      <c r="C132" s="100" t="s">
        <v>832</v>
      </c>
      <c r="D132" s="103">
        <f>D133+D135</f>
        <v>1851200</v>
      </c>
      <c r="E132" s="101">
        <f>E133+E135</f>
        <v>1932235.9899999998</v>
      </c>
      <c r="F132" s="102" t="str">
        <f t="shared" si="1"/>
        <v>-</v>
      </c>
    </row>
    <row r="133" spans="1:6" ht="215.25" x14ac:dyDescent="0.2">
      <c r="A133" s="104" t="s">
        <v>833</v>
      </c>
      <c r="B133" s="99" t="s">
        <v>641</v>
      </c>
      <c r="C133" s="100" t="s">
        <v>834</v>
      </c>
      <c r="D133" s="103">
        <f>D134</f>
        <v>780000</v>
      </c>
      <c r="E133" s="101">
        <f>E134</f>
        <v>589926.86</v>
      </c>
      <c r="F133" s="102">
        <f t="shared" si="1"/>
        <v>190073.14</v>
      </c>
    </row>
    <row r="134" spans="1:6" ht="215.25" x14ac:dyDescent="0.2">
      <c r="A134" s="86" t="s">
        <v>835</v>
      </c>
      <c r="B134" s="99" t="s">
        <v>641</v>
      </c>
      <c r="C134" s="100" t="s">
        <v>836</v>
      </c>
      <c r="D134" s="103">
        <v>780000</v>
      </c>
      <c r="E134" s="101">
        <v>589926.86</v>
      </c>
      <c r="F134" s="102">
        <f t="shared" si="1"/>
        <v>190073.14</v>
      </c>
    </row>
    <row r="135" spans="1:6" ht="276.75" x14ac:dyDescent="0.2">
      <c r="A135" s="86" t="s">
        <v>837</v>
      </c>
      <c r="B135" s="99" t="s">
        <v>641</v>
      </c>
      <c r="C135" s="100" t="s">
        <v>838</v>
      </c>
      <c r="D135" s="103">
        <f>D136</f>
        <v>1071200</v>
      </c>
      <c r="E135" s="101">
        <f>E136</f>
        <v>1342309.13</v>
      </c>
      <c r="F135" s="102" t="str">
        <f t="shared" si="1"/>
        <v>-</v>
      </c>
    </row>
    <row r="136" spans="1:6" ht="276.75" x14ac:dyDescent="0.2">
      <c r="A136" s="86" t="s">
        <v>839</v>
      </c>
      <c r="B136" s="99" t="s">
        <v>641</v>
      </c>
      <c r="C136" s="100" t="s">
        <v>840</v>
      </c>
      <c r="D136" s="103">
        <v>1071200</v>
      </c>
      <c r="E136" s="101">
        <v>1342309.13</v>
      </c>
      <c r="F136" s="102" t="str">
        <f t="shared" si="1"/>
        <v>-</v>
      </c>
    </row>
    <row r="137" spans="1:6" ht="61.5" x14ac:dyDescent="0.2">
      <c r="A137" s="86" t="s">
        <v>841</v>
      </c>
      <c r="B137" s="99" t="s">
        <v>641</v>
      </c>
      <c r="C137" s="100" t="s">
        <v>842</v>
      </c>
      <c r="D137" s="103">
        <f t="shared" ref="D137:E139" si="2">D138</f>
        <v>5593500</v>
      </c>
      <c r="E137" s="101">
        <f t="shared" si="2"/>
        <v>5929887.3600000003</v>
      </c>
      <c r="F137" s="102" t="str">
        <f t="shared" si="1"/>
        <v>-</v>
      </c>
    </row>
    <row r="138" spans="1:6" ht="61.5" x14ac:dyDescent="0.2">
      <c r="A138" s="86" t="s">
        <v>843</v>
      </c>
      <c r="B138" s="99" t="s">
        <v>641</v>
      </c>
      <c r="C138" s="100" t="s">
        <v>844</v>
      </c>
      <c r="D138" s="103">
        <f t="shared" si="2"/>
        <v>5593500</v>
      </c>
      <c r="E138" s="101">
        <f t="shared" si="2"/>
        <v>5929887.3600000003</v>
      </c>
      <c r="F138" s="102" t="str">
        <f t="shared" si="1"/>
        <v>-</v>
      </c>
    </row>
    <row r="139" spans="1:6" ht="61.5" x14ac:dyDescent="0.2">
      <c r="A139" s="86" t="s">
        <v>843</v>
      </c>
      <c r="B139" s="99" t="s">
        <v>641</v>
      </c>
      <c r="C139" s="100" t="s">
        <v>845</v>
      </c>
      <c r="D139" s="103">
        <f t="shared" si="2"/>
        <v>5593500</v>
      </c>
      <c r="E139" s="101">
        <f t="shared" si="2"/>
        <v>5929887.3600000003</v>
      </c>
      <c r="F139" s="102" t="str">
        <f t="shared" si="1"/>
        <v>-</v>
      </c>
    </row>
    <row r="140" spans="1:6" ht="61.5" x14ac:dyDescent="0.2">
      <c r="A140" s="86" t="s">
        <v>846</v>
      </c>
      <c r="B140" s="99" t="s">
        <v>641</v>
      </c>
      <c r="C140" s="100" t="s">
        <v>847</v>
      </c>
      <c r="D140" s="103">
        <v>5593500</v>
      </c>
      <c r="E140" s="101">
        <v>5929887.3600000003</v>
      </c>
      <c r="F140" s="102" t="str">
        <f t="shared" si="1"/>
        <v>-</v>
      </c>
    </row>
    <row r="141" spans="1:6" ht="61.5" x14ac:dyDescent="0.2">
      <c r="A141" s="86" t="s">
        <v>848</v>
      </c>
      <c r="B141" s="99" t="s">
        <v>641</v>
      </c>
      <c r="C141" s="100" t="s">
        <v>849</v>
      </c>
      <c r="D141" s="103">
        <f>D149+D156+D145+D159+D142</f>
        <v>3585300</v>
      </c>
      <c r="E141" s="103">
        <f>E149+E156+E145+E159+E142</f>
        <v>4210549.5999999996</v>
      </c>
      <c r="F141" s="102" t="str">
        <f t="shared" si="1"/>
        <v>-</v>
      </c>
    </row>
    <row r="142" spans="1:6" ht="215.25" x14ac:dyDescent="0.2">
      <c r="A142" s="105" t="s">
        <v>850</v>
      </c>
      <c r="B142" s="106" t="s">
        <v>641</v>
      </c>
      <c r="C142" s="107" t="s">
        <v>851</v>
      </c>
      <c r="D142" s="101">
        <f>D143</f>
        <v>37600</v>
      </c>
      <c r="E142" s="101">
        <f>E143</f>
        <v>62060</v>
      </c>
      <c r="F142" s="102" t="str">
        <f t="shared" si="1"/>
        <v>-</v>
      </c>
    </row>
    <row r="143" spans="1:6" ht="246" x14ac:dyDescent="0.2">
      <c r="A143" s="105" t="s">
        <v>852</v>
      </c>
      <c r="B143" s="106" t="s">
        <v>641</v>
      </c>
      <c r="C143" s="107" t="s">
        <v>853</v>
      </c>
      <c r="D143" s="101">
        <f>D144</f>
        <v>37600</v>
      </c>
      <c r="E143" s="101">
        <f>E144</f>
        <v>62060</v>
      </c>
      <c r="F143" s="102" t="str">
        <f t="shared" si="1"/>
        <v>-</v>
      </c>
    </row>
    <row r="144" spans="1:6" ht="246" x14ac:dyDescent="0.2">
      <c r="A144" s="105" t="s">
        <v>854</v>
      </c>
      <c r="B144" s="106" t="s">
        <v>641</v>
      </c>
      <c r="C144" s="107" t="s">
        <v>855</v>
      </c>
      <c r="D144" s="101">
        <v>37600</v>
      </c>
      <c r="E144" s="101">
        <v>62060</v>
      </c>
      <c r="F144" s="102" t="str">
        <f t="shared" si="1"/>
        <v>-</v>
      </c>
    </row>
    <row r="145" spans="1:6" ht="215.25" x14ac:dyDescent="0.2">
      <c r="A145" s="105" t="s">
        <v>850</v>
      </c>
      <c r="B145" s="106" t="s">
        <v>641</v>
      </c>
      <c r="C145" s="107" t="s">
        <v>851</v>
      </c>
      <c r="D145" s="101">
        <f>D146</f>
        <v>0</v>
      </c>
      <c r="E145" s="101">
        <f>E146</f>
        <v>0</v>
      </c>
      <c r="F145" s="102" t="str">
        <f t="shared" si="1"/>
        <v>-</v>
      </c>
    </row>
    <row r="146" spans="1:6" ht="246" x14ac:dyDescent="0.2">
      <c r="A146" s="105" t="s">
        <v>852</v>
      </c>
      <c r="B146" s="106" t="s">
        <v>641</v>
      </c>
      <c r="C146" s="107" t="s">
        <v>853</v>
      </c>
      <c r="D146" s="101">
        <f>D147</f>
        <v>0</v>
      </c>
      <c r="E146" s="101">
        <f>E148+E147</f>
        <v>0</v>
      </c>
      <c r="F146" s="102" t="str">
        <f t="shared" si="1"/>
        <v>-</v>
      </c>
    </row>
    <row r="147" spans="1:6" ht="246" x14ac:dyDescent="0.2">
      <c r="A147" s="105" t="s">
        <v>856</v>
      </c>
      <c r="B147" s="106" t="s">
        <v>641</v>
      </c>
      <c r="C147" s="107" t="s">
        <v>857</v>
      </c>
      <c r="D147" s="101">
        <v>0</v>
      </c>
      <c r="E147" s="101">
        <v>0</v>
      </c>
      <c r="F147" s="102" t="str">
        <f t="shared" si="1"/>
        <v>-</v>
      </c>
    </row>
    <row r="148" spans="1:6" ht="246" x14ac:dyDescent="0.2">
      <c r="A148" s="105" t="s">
        <v>854</v>
      </c>
      <c r="B148" s="106" t="s">
        <v>641</v>
      </c>
      <c r="C148" s="107" t="s">
        <v>855</v>
      </c>
      <c r="D148" s="101">
        <v>0</v>
      </c>
      <c r="E148" s="101">
        <v>0</v>
      </c>
      <c r="F148" s="108" t="str">
        <f t="shared" si="1"/>
        <v>-</v>
      </c>
    </row>
    <row r="149" spans="1:6" ht="92.25" x14ac:dyDescent="0.2">
      <c r="A149" s="86" t="s">
        <v>858</v>
      </c>
      <c r="B149" s="99" t="s">
        <v>641</v>
      </c>
      <c r="C149" s="100" t="s">
        <v>859</v>
      </c>
      <c r="D149" s="103">
        <f>D150+D152</f>
        <v>3229200</v>
      </c>
      <c r="E149" s="101">
        <f>E150+E154+E152</f>
        <v>3527574.3</v>
      </c>
      <c r="F149" s="102" t="str">
        <f t="shared" si="1"/>
        <v>-</v>
      </c>
    </row>
    <row r="150" spans="1:6" ht="92.25" x14ac:dyDescent="0.2">
      <c r="A150" s="86" t="s">
        <v>860</v>
      </c>
      <c r="B150" s="99" t="s">
        <v>641</v>
      </c>
      <c r="C150" s="100" t="s">
        <v>861</v>
      </c>
      <c r="D150" s="103">
        <f>D151</f>
        <v>3229200</v>
      </c>
      <c r="E150" s="101">
        <f>E151</f>
        <v>3363386.3</v>
      </c>
      <c r="F150" s="102" t="str">
        <f t="shared" si="1"/>
        <v>-</v>
      </c>
    </row>
    <row r="151" spans="1:6" ht="123" x14ac:dyDescent="0.2">
      <c r="A151" s="86" t="s">
        <v>862</v>
      </c>
      <c r="B151" s="99" t="s">
        <v>641</v>
      </c>
      <c r="C151" s="100" t="s">
        <v>863</v>
      </c>
      <c r="D151" s="103">
        <v>3229200</v>
      </c>
      <c r="E151" s="101">
        <v>3363386.3</v>
      </c>
      <c r="F151" s="102" t="str">
        <f t="shared" ref="F151:F219" si="3">IF(OR(D151="-",IF(E151="-",0,E151)&gt;=IF(D151="-",0,D151)),"-",IF(D151="-",0,D151)-IF(E151="-",0,E151))</f>
        <v>-</v>
      </c>
    </row>
    <row r="152" spans="1:6" ht="153.75" x14ac:dyDescent="0.2">
      <c r="A152" s="86" t="s">
        <v>864</v>
      </c>
      <c r="B152" s="99" t="s">
        <v>641</v>
      </c>
      <c r="C152" s="100" t="s">
        <v>865</v>
      </c>
      <c r="D152" s="103">
        <f>D153</f>
        <v>0</v>
      </c>
      <c r="E152" s="101">
        <f>E153</f>
        <v>164188</v>
      </c>
      <c r="F152" s="102" t="s">
        <v>11</v>
      </c>
    </row>
    <row r="153" spans="1:6" ht="153.75" x14ac:dyDescent="0.2">
      <c r="A153" s="86" t="s">
        <v>866</v>
      </c>
      <c r="B153" s="99" t="s">
        <v>641</v>
      </c>
      <c r="C153" s="100" t="s">
        <v>867</v>
      </c>
      <c r="D153" s="103">
        <v>0</v>
      </c>
      <c r="E153" s="101">
        <v>164188</v>
      </c>
      <c r="F153" s="102" t="s">
        <v>11</v>
      </c>
    </row>
    <row r="154" spans="1:6" ht="153.75" x14ac:dyDescent="0.2">
      <c r="A154" s="86" t="s">
        <v>864</v>
      </c>
      <c r="B154" s="99" t="s">
        <v>641</v>
      </c>
      <c r="C154" s="100" t="s">
        <v>865</v>
      </c>
      <c r="D154" s="103">
        <v>0</v>
      </c>
      <c r="E154" s="101">
        <f>E155</f>
        <v>0</v>
      </c>
      <c r="F154" s="102" t="s">
        <v>11</v>
      </c>
    </row>
    <row r="155" spans="1:6" ht="153.75" x14ac:dyDescent="0.2">
      <c r="A155" s="109" t="s">
        <v>866</v>
      </c>
      <c r="B155" s="106" t="s">
        <v>641</v>
      </c>
      <c r="C155" s="107" t="s">
        <v>867</v>
      </c>
      <c r="D155" s="101">
        <v>0</v>
      </c>
      <c r="E155" s="101">
        <v>0</v>
      </c>
      <c r="F155" s="108" t="s">
        <v>11</v>
      </c>
    </row>
    <row r="156" spans="1:6" ht="215.25" x14ac:dyDescent="0.2">
      <c r="A156" s="86" t="s">
        <v>868</v>
      </c>
      <c r="B156" s="99" t="s">
        <v>641</v>
      </c>
      <c r="C156" s="100" t="s">
        <v>869</v>
      </c>
      <c r="D156" s="103">
        <f>D157</f>
        <v>90000</v>
      </c>
      <c r="E156" s="101">
        <f>E157</f>
        <v>338915.3</v>
      </c>
      <c r="F156" s="102" t="str">
        <f t="shared" si="3"/>
        <v>-</v>
      </c>
    </row>
    <row r="157" spans="1:6" ht="184.5" x14ac:dyDescent="0.2">
      <c r="A157" s="86" t="s">
        <v>870</v>
      </c>
      <c r="B157" s="99" t="s">
        <v>641</v>
      </c>
      <c r="C157" s="100" t="s">
        <v>871</v>
      </c>
      <c r="D157" s="103">
        <f>D158</f>
        <v>90000</v>
      </c>
      <c r="E157" s="101">
        <f>E158</f>
        <v>338915.3</v>
      </c>
      <c r="F157" s="102" t="str">
        <f t="shared" si="3"/>
        <v>-</v>
      </c>
    </row>
    <row r="158" spans="1:6" ht="246" x14ac:dyDescent="0.2">
      <c r="A158" s="104" t="s">
        <v>872</v>
      </c>
      <c r="B158" s="99" t="s">
        <v>641</v>
      </c>
      <c r="C158" s="100" t="s">
        <v>873</v>
      </c>
      <c r="D158" s="103">
        <v>90000</v>
      </c>
      <c r="E158" s="101">
        <v>338915.3</v>
      </c>
      <c r="F158" s="102" t="str">
        <f t="shared" si="3"/>
        <v>-</v>
      </c>
    </row>
    <row r="159" spans="1:6" ht="92.25" x14ac:dyDescent="0.2">
      <c r="A159" s="104" t="s">
        <v>874</v>
      </c>
      <c r="B159" s="99" t="s">
        <v>641</v>
      </c>
      <c r="C159" s="100" t="s">
        <v>875</v>
      </c>
      <c r="D159" s="101">
        <f>D160</f>
        <v>228500</v>
      </c>
      <c r="E159" s="101">
        <f>E160</f>
        <v>282000</v>
      </c>
      <c r="F159" s="102" t="s">
        <v>11</v>
      </c>
    </row>
    <row r="160" spans="1:6" ht="123" x14ac:dyDescent="0.2">
      <c r="A160" s="104" t="s">
        <v>876</v>
      </c>
      <c r="B160" s="99" t="s">
        <v>641</v>
      </c>
      <c r="C160" s="100" t="s">
        <v>877</v>
      </c>
      <c r="D160" s="103">
        <v>228500</v>
      </c>
      <c r="E160" s="101">
        <v>282000</v>
      </c>
      <c r="F160" s="102" t="s">
        <v>11</v>
      </c>
    </row>
    <row r="161" spans="1:6" ht="61.5" x14ac:dyDescent="0.2">
      <c r="A161" s="86" t="s">
        <v>878</v>
      </c>
      <c r="B161" s="99" t="s">
        <v>641</v>
      </c>
      <c r="C161" s="100" t="s">
        <v>879</v>
      </c>
      <c r="D161" s="103">
        <f>D165+D167+D179</f>
        <v>130800</v>
      </c>
      <c r="E161" s="103">
        <f>E165+E167+E179</f>
        <v>180819.24</v>
      </c>
      <c r="F161" s="102" t="str">
        <f t="shared" si="3"/>
        <v>-</v>
      </c>
    </row>
    <row r="162" spans="1:6" ht="153.75" x14ac:dyDescent="0.2">
      <c r="A162" s="86" t="s">
        <v>880</v>
      </c>
      <c r="B162" s="99" t="s">
        <v>641</v>
      </c>
      <c r="C162" s="100" t="s">
        <v>881</v>
      </c>
      <c r="D162" s="103" t="s">
        <v>11</v>
      </c>
      <c r="E162" s="101">
        <v>0</v>
      </c>
      <c r="F162" s="102" t="str">
        <f t="shared" si="3"/>
        <v>-</v>
      </c>
    </row>
    <row r="163" spans="1:6" ht="153.75" x14ac:dyDescent="0.2">
      <c r="A163" s="86" t="s">
        <v>882</v>
      </c>
      <c r="B163" s="99" t="s">
        <v>641</v>
      </c>
      <c r="C163" s="100" t="s">
        <v>883</v>
      </c>
      <c r="D163" s="103" t="s">
        <v>11</v>
      </c>
      <c r="E163" s="101">
        <v>0</v>
      </c>
      <c r="F163" s="102" t="str">
        <f t="shared" si="3"/>
        <v>-</v>
      </c>
    </row>
    <row r="164" spans="1:6" ht="276.75" x14ac:dyDescent="0.2">
      <c r="A164" s="86" t="s">
        <v>884</v>
      </c>
      <c r="B164" s="99" t="s">
        <v>641</v>
      </c>
      <c r="C164" s="100" t="s">
        <v>885</v>
      </c>
      <c r="D164" s="103" t="s">
        <v>11</v>
      </c>
      <c r="E164" s="101">
        <v>0</v>
      </c>
      <c r="F164" s="102" t="str">
        <f t="shared" si="3"/>
        <v>-</v>
      </c>
    </row>
    <row r="165" spans="1:6" ht="92.25" x14ac:dyDescent="0.2">
      <c r="A165" s="86" t="s">
        <v>886</v>
      </c>
      <c r="B165" s="99" t="s">
        <v>641</v>
      </c>
      <c r="C165" s="100" t="s">
        <v>887</v>
      </c>
      <c r="D165" s="103">
        <f>D166</f>
        <v>0</v>
      </c>
      <c r="E165" s="101">
        <f>E166</f>
        <v>0</v>
      </c>
      <c r="F165" s="102" t="str">
        <f t="shared" si="3"/>
        <v>-</v>
      </c>
    </row>
    <row r="166" spans="1:6" ht="123" x14ac:dyDescent="0.2">
      <c r="A166" s="86" t="s">
        <v>888</v>
      </c>
      <c r="B166" s="99" t="s">
        <v>641</v>
      </c>
      <c r="C166" s="100" t="s">
        <v>889</v>
      </c>
      <c r="D166" s="103">
        <v>0</v>
      </c>
      <c r="E166" s="101">
        <v>0</v>
      </c>
      <c r="F166" s="102" t="str">
        <f t="shared" si="3"/>
        <v>-</v>
      </c>
    </row>
    <row r="167" spans="1:6" ht="276.75" x14ac:dyDescent="0.2">
      <c r="A167" s="110" t="s">
        <v>890</v>
      </c>
      <c r="B167" s="106" t="s">
        <v>641</v>
      </c>
      <c r="C167" s="107" t="s">
        <v>891</v>
      </c>
      <c r="D167" s="101">
        <f>D168+D170</f>
        <v>130800</v>
      </c>
      <c r="E167" s="101">
        <f>E168+E170</f>
        <v>176299.24</v>
      </c>
      <c r="F167" s="102" t="str">
        <f t="shared" si="3"/>
        <v>-</v>
      </c>
    </row>
    <row r="168" spans="1:6" ht="153.75" x14ac:dyDescent="0.2">
      <c r="A168" s="86" t="s">
        <v>892</v>
      </c>
      <c r="B168" s="99" t="s">
        <v>641</v>
      </c>
      <c r="C168" s="100" t="s">
        <v>893</v>
      </c>
      <c r="D168" s="103">
        <f>D169</f>
        <v>0</v>
      </c>
      <c r="E168" s="101">
        <f>E169</f>
        <v>142768.63</v>
      </c>
      <c r="F168" s="102" t="s">
        <v>11</v>
      </c>
    </row>
    <row r="169" spans="1:6" ht="184.5" x14ac:dyDescent="0.2">
      <c r="A169" s="86" t="s">
        <v>894</v>
      </c>
      <c r="B169" s="99" t="s">
        <v>641</v>
      </c>
      <c r="C169" s="100" t="s">
        <v>895</v>
      </c>
      <c r="D169" s="103">
        <v>0</v>
      </c>
      <c r="E169" s="101">
        <v>142768.63</v>
      </c>
      <c r="F169" s="102" t="s">
        <v>11</v>
      </c>
    </row>
    <row r="170" spans="1:6" ht="215.25" x14ac:dyDescent="0.2">
      <c r="A170" s="110" t="s">
        <v>896</v>
      </c>
      <c r="B170" s="106" t="s">
        <v>641</v>
      </c>
      <c r="C170" s="107" t="s">
        <v>897</v>
      </c>
      <c r="D170" s="101">
        <f>D171</f>
        <v>130800</v>
      </c>
      <c r="E170" s="101">
        <f>E171</f>
        <v>33530.61</v>
      </c>
      <c r="F170" s="108">
        <f t="shared" si="3"/>
        <v>97269.39</v>
      </c>
    </row>
    <row r="171" spans="1:6" ht="184.5" x14ac:dyDescent="0.2">
      <c r="A171" s="109" t="s">
        <v>898</v>
      </c>
      <c r="B171" s="106" t="s">
        <v>641</v>
      </c>
      <c r="C171" s="107" t="s">
        <v>899</v>
      </c>
      <c r="D171" s="101">
        <v>130800</v>
      </c>
      <c r="E171" s="101">
        <v>33530.61</v>
      </c>
      <c r="F171" s="108">
        <f t="shared" si="3"/>
        <v>97269.39</v>
      </c>
    </row>
    <row r="172" spans="1:6" ht="61.5" x14ac:dyDescent="0.2">
      <c r="A172" s="109" t="s">
        <v>900</v>
      </c>
      <c r="B172" s="106" t="s">
        <v>641</v>
      </c>
      <c r="C172" s="107" t="s">
        <v>901</v>
      </c>
      <c r="D172" s="101">
        <f>D173</f>
        <v>0</v>
      </c>
      <c r="E172" s="101">
        <f>E173</f>
        <v>0</v>
      </c>
      <c r="F172" s="108" t="str">
        <f t="shared" si="3"/>
        <v>-</v>
      </c>
    </row>
    <row r="173" spans="1:6" ht="215.25" x14ac:dyDescent="0.2">
      <c r="A173" s="109" t="s">
        <v>902</v>
      </c>
      <c r="B173" s="106" t="s">
        <v>641</v>
      </c>
      <c r="C173" s="107" t="s">
        <v>903</v>
      </c>
      <c r="D173" s="101"/>
      <c r="E173" s="101">
        <f>E174</f>
        <v>0</v>
      </c>
      <c r="F173" s="108" t="str">
        <f t="shared" si="3"/>
        <v>-</v>
      </c>
    </row>
    <row r="174" spans="1:6" ht="184.5" x14ac:dyDescent="0.2">
      <c r="A174" s="109" t="s">
        <v>904</v>
      </c>
      <c r="B174" s="106" t="s">
        <v>641</v>
      </c>
      <c r="C174" s="107" t="s">
        <v>905</v>
      </c>
      <c r="D174" s="101"/>
      <c r="E174" s="101">
        <f>E175</f>
        <v>0</v>
      </c>
      <c r="F174" s="108" t="str">
        <f t="shared" si="3"/>
        <v>-</v>
      </c>
    </row>
    <row r="175" spans="1:6" ht="399.75" x14ac:dyDescent="0.2">
      <c r="A175" s="109" t="s">
        <v>906</v>
      </c>
      <c r="B175" s="106" t="s">
        <v>641</v>
      </c>
      <c r="C175" s="107" t="s">
        <v>907</v>
      </c>
      <c r="D175" s="101">
        <v>0</v>
      </c>
      <c r="E175" s="101">
        <f>11876.04-11876.04</f>
        <v>0</v>
      </c>
      <c r="F175" s="108" t="str">
        <f t="shared" si="3"/>
        <v>-</v>
      </c>
    </row>
    <row r="176" spans="1:6" ht="61.5" x14ac:dyDescent="0.2">
      <c r="A176" s="109" t="s">
        <v>900</v>
      </c>
      <c r="B176" s="106" t="s">
        <v>641</v>
      </c>
      <c r="C176" s="107" t="s">
        <v>901</v>
      </c>
      <c r="D176" s="101" t="s">
        <v>11</v>
      </c>
      <c r="E176" s="101">
        <f>E177</f>
        <v>0</v>
      </c>
      <c r="F176" s="108" t="str">
        <f t="shared" si="3"/>
        <v>-</v>
      </c>
    </row>
    <row r="177" spans="1:6" ht="215.25" x14ac:dyDescent="0.2">
      <c r="A177" s="109" t="s">
        <v>902</v>
      </c>
      <c r="B177" s="106" t="s">
        <v>641</v>
      </c>
      <c r="C177" s="107" t="s">
        <v>903</v>
      </c>
      <c r="D177" s="101" t="s">
        <v>11</v>
      </c>
      <c r="E177" s="101">
        <f>E178</f>
        <v>0</v>
      </c>
      <c r="F177" s="108" t="str">
        <f t="shared" si="3"/>
        <v>-</v>
      </c>
    </row>
    <row r="178" spans="1:6" ht="399.75" x14ac:dyDescent="0.2">
      <c r="A178" s="109" t="s">
        <v>908</v>
      </c>
      <c r="B178" s="106" t="s">
        <v>641</v>
      </c>
      <c r="C178" s="107" t="s">
        <v>909</v>
      </c>
      <c r="D178" s="101" t="s">
        <v>11</v>
      </c>
      <c r="E178" s="101">
        <v>0</v>
      </c>
      <c r="F178" s="108" t="str">
        <f t="shared" si="3"/>
        <v>-</v>
      </c>
    </row>
    <row r="179" spans="1:6" ht="61.5" x14ac:dyDescent="0.2">
      <c r="A179" s="109" t="s">
        <v>910</v>
      </c>
      <c r="B179" s="106" t="s">
        <v>641</v>
      </c>
      <c r="C179" s="107" t="s">
        <v>901</v>
      </c>
      <c r="D179" s="101">
        <v>0</v>
      </c>
      <c r="E179" s="101">
        <f>E180+E182</f>
        <v>4520</v>
      </c>
      <c r="F179" s="108" t="str">
        <f t="shared" si="3"/>
        <v>-</v>
      </c>
    </row>
    <row r="180" spans="1:6" ht="246" x14ac:dyDescent="0.2">
      <c r="A180" s="109" t="s">
        <v>911</v>
      </c>
      <c r="B180" s="106" t="s">
        <v>641</v>
      </c>
      <c r="C180" s="107" t="s">
        <v>912</v>
      </c>
      <c r="D180" s="101">
        <v>0</v>
      </c>
      <c r="E180" s="101">
        <f>E181</f>
        <v>4520</v>
      </c>
      <c r="F180" s="108" t="str">
        <f t="shared" si="3"/>
        <v>-</v>
      </c>
    </row>
    <row r="181" spans="1:6" ht="184.5" x14ac:dyDescent="0.2">
      <c r="A181" s="109" t="s">
        <v>913</v>
      </c>
      <c r="B181" s="106" t="s">
        <v>641</v>
      </c>
      <c r="C181" s="107" t="s">
        <v>914</v>
      </c>
      <c r="D181" s="101">
        <v>0</v>
      </c>
      <c r="E181" s="101">
        <v>4520</v>
      </c>
      <c r="F181" s="108" t="str">
        <f t="shared" si="3"/>
        <v>-</v>
      </c>
    </row>
    <row r="182" spans="1:6" ht="184.5" x14ac:dyDescent="0.2">
      <c r="A182" s="111" t="s">
        <v>915</v>
      </c>
      <c r="B182" s="112" t="s">
        <v>641</v>
      </c>
      <c r="C182" s="113" t="s">
        <v>903</v>
      </c>
      <c r="D182" s="101">
        <f>D183</f>
        <v>0</v>
      </c>
      <c r="E182" s="101">
        <f>E183</f>
        <v>0</v>
      </c>
      <c r="F182" s="108" t="str">
        <f t="shared" si="3"/>
        <v>-</v>
      </c>
    </row>
    <row r="183" spans="1:6" ht="184.5" x14ac:dyDescent="0.2">
      <c r="A183" s="111" t="s">
        <v>916</v>
      </c>
      <c r="B183" s="106" t="s">
        <v>641</v>
      </c>
      <c r="C183" s="107" t="s">
        <v>905</v>
      </c>
      <c r="D183" s="101">
        <f>D184</f>
        <v>0</v>
      </c>
      <c r="E183" s="101">
        <f>E184</f>
        <v>0</v>
      </c>
      <c r="F183" s="108" t="str">
        <f t="shared" si="3"/>
        <v>-</v>
      </c>
    </row>
    <row r="184" spans="1:6" ht="246.75" thickBot="1" x14ac:dyDescent="0.25">
      <c r="A184" s="114" t="s">
        <v>917</v>
      </c>
      <c r="B184" s="106" t="s">
        <v>641</v>
      </c>
      <c r="C184" s="107" t="s">
        <v>918</v>
      </c>
      <c r="D184" s="101">
        <v>0</v>
      </c>
      <c r="E184" s="101">
        <v>0</v>
      </c>
      <c r="F184" s="108" t="str">
        <f t="shared" si="3"/>
        <v>-</v>
      </c>
    </row>
    <row r="185" spans="1:6" ht="35.25" x14ac:dyDescent="0.2">
      <c r="A185" s="86" t="s">
        <v>919</v>
      </c>
      <c r="B185" s="99" t="s">
        <v>641</v>
      </c>
      <c r="C185" s="100" t="s">
        <v>920</v>
      </c>
      <c r="D185" s="103">
        <f>D188+D190</f>
        <v>0</v>
      </c>
      <c r="E185" s="101">
        <f>E188+E190+E186</f>
        <v>422865</v>
      </c>
      <c r="F185" s="108" t="str">
        <f t="shared" si="3"/>
        <v>-</v>
      </c>
    </row>
    <row r="186" spans="1:6" ht="35.25" x14ac:dyDescent="0.2">
      <c r="A186" s="86" t="s">
        <v>921</v>
      </c>
      <c r="B186" s="99" t="s">
        <v>641</v>
      </c>
      <c r="C186" s="100" t="s">
        <v>922</v>
      </c>
      <c r="D186" s="103" t="s">
        <v>11</v>
      </c>
      <c r="E186" s="101">
        <f>E187</f>
        <v>0</v>
      </c>
      <c r="F186" s="108" t="str">
        <f t="shared" si="3"/>
        <v>-</v>
      </c>
    </row>
    <row r="187" spans="1:6" ht="61.5" x14ac:dyDescent="0.2">
      <c r="A187" s="86" t="s">
        <v>923</v>
      </c>
      <c r="B187" s="99" t="s">
        <v>641</v>
      </c>
      <c r="C187" s="100" t="s">
        <v>924</v>
      </c>
      <c r="D187" s="103" t="s">
        <v>11</v>
      </c>
      <c r="E187" s="101">
        <v>0</v>
      </c>
      <c r="F187" s="108" t="str">
        <f t="shared" si="3"/>
        <v>-</v>
      </c>
    </row>
    <row r="188" spans="1:6" ht="35.25" x14ac:dyDescent="0.2">
      <c r="A188" s="86" t="s">
        <v>925</v>
      </c>
      <c r="B188" s="99" t="s">
        <v>641</v>
      </c>
      <c r="C188" s="100" t="s">
        <v>926</v>
      </c>
      <c r="D188" s="103">
        <f>D189</f>
        <v>0</v>
      </c>
      <c r="E188" s="101">
        <f>E189</f>
        <v>0</v>
      </c>
      <c r="F188" s="108" t="str">
        <f t="shared" si="3"/>
        <v>-</v>
      </c>
    </row>
    <row r="189" spans="1:6" ht="61.5" x14ac:dyDescent="0.2">
      <c r="A189" s="86" t="s">
        <v>927</v>
      </c>
      <c r="B189" s="99" t="s">
        <v>641</v>
      </c>
      <c r="C189" s="100" t="s">
        <v>928</v>
      </c>
      <c r="D189" s="103">
        <v>0</v>
      </c>
      <c r="E189" s="101">
        <v>0</v>
      </c>
      <c r="F189" s="108" t="str">
        <f t="shared" si="3"/>
        <v>-</v>
      </c>
    </row>
    <row r="190" spans="1:6" ht="35.25" x14ac:dyDescent="0.2">
      <c r="A190" s="86" t="s">
        <v>929</v>
      </c>
      <c r="B190" s="99" t="s">
        <v>641</v>
      </c>
      <c r="C190" s="100" t="s">
        <v>930</v>
      </c>
      <c r="D190" s="103">
        <f>D191</f>
        <v>0</v>
      </c>
      <c r="E190" s="101">
        <f>E191</f>
        <v>422865</v>
      </c>
      <c r="F190" s="102">
        <f>D190-E190</f>
        <v>-422865</v>
      </c>
    </row>
    <row r="191" spans="1:6" ht="61.5" x14ac:dyDescent="0.2">
      <c r="A191" s="86" t="s">
        <v>931</v>
      </c>
      <c r="B191" s="99" t="s">
        <v>641</v>
      </c>
      <c r="C191" s="100" t="s">
        <v>932</v>
      </c>
      <c r="D191" s="103">
        <f>D192+D193+D194+D195+D198</f>
        <v>0</v>
      </c>
      <c r="E191" s="103">
        <f>E192+E193+E194+E195+E198</f>
        <v>422865</v>
      </c>
      <c r="F191" s="102">
        <f>D191-E191</f>
        <v>-422865</v>
      </c>
    </row>
    <row r="192" spans="1:6" ht="184.5" x14ac:dyDescent="0.2">
      <c r="A192" s="86" t="s">
        <v>933</v>
      </c>
      <c r="B192" s="99" t="s">
        <v>641</v>
      </c>
      <c r="C192" s="100" t="s">
        <v>934</v>
      </c>
      <c r="D192" s="103">
        <v>0</v>
      </c>
      <c r="E192" s="101">
        <v>0</v>
      </c>
      <c r="F192" s="102">
        <f t="shared" ref="F192:F198" si="4">D192-E192</f>
        <v>0</v>
      </c>
    </row>
    <row r="193" spans="1:6" ht="184.5" x14ac:dyDescent="0.2">
      <c r="A193" s="86" t="s">
        <v>935</v>
      </c>
      <c r="B193" s="99" t="s">
        <v>641</v>
      </c>
      <c r="C193" s="100" t="s">
        <v>936</v>
      </c>
      <c r="D193" s="103">
        <v>0</v>
      </c>
      <c r="E193" s="101">
        <v>0</v>
      </c>
      <c r="F193" s="102">
        <f t="shared" si="4"/>
        <v>0</v>
      </c>
    </row>
    <row r="194" spans="1:6" ht="276.75" x14ac:dyDescent="0.2">
      <c r="A194" s="86" t="s">
        <v>937</v>
      </c>
      <c r="B194" s="99" t="s">
        <v>641</v>
      </c>
      <c r="C194" s="100" t="s">
        <v>938</v>
      </c>
      <c r="D194" s="103">
        <v>0</v>
      </c>
      <c r="E194" s="101">
        <v>0</v>
      </c>
      <c r="F194" s="102">
        <f t="shared" si="4"/>
        <v>0</v>
      </c>
    </row>
    <row r="195" spans="1:6" ht="276.75" x14ac:dyDescent="0.2">
      <c r="A195" s="86" t="s">
        <v>939</v>
      </c>
      <c r="B195" s="99" t="s">
        <v>641</v>
      </c>
      <c r="C195" s="100" t="s">
        <v>940</v>
      </c>
      <c r="D195" s="103">
        <v>0</v>
      </c>
      <c r="E195" s="101">
        <v>0</v>
      </c>
      <c r="F195" s="102">
        <f t="shared" si="4"/>
        <v>0</v>
      </c>
    </row>
    <row r="196" spans="1:6" ht="307.5" x14ac:dyDescent="0.2">
      <c r="A196" s="86" t="s">
        <v>941</v>
      </c>
      <c r="B196" s="99" t="s">
        <v>641</v>
      </c>
      <c r="C196" s="100" t="s">
        <v>942</v>
      </c>
      <c r="D196" s="103">
        <v>0</v>
      </c>
      <c r="E196" s="101">
        <v>0</v>
      </c>
      <c r="F196" s="102">
        <f t="shared" si="4"/>
        <v>0</v>
      </c>
    </row>
    <row r="197" spans="1:6" ht="276.75" x14ac:dyDescent="0.2">
      <c r="A197" s="86" t="s">
        <v>943</v>
      </c>
      <c r="B197" s="99" t="s">
        <v>641</v>
      </c>
      <c r="C197" s="100" t="s">
        <v>944</v>
      </c>
      <c r="D197" s="103">
        <v>0</v>
      </c>
      <c r="E197" s="101">
        <v>0</v>
      </c>
      <c r="F197" s="102">
        <f t="shared" si="4"/>
        <v>0</v>
      </c>
    </row>
    <row r="198" spans="1:6" ht="307.5" x14ac:dyDescent="0.2">
      <c r="A198" s="86" t="s">
        <v>945</v>
      </c>
      <c r="B198" s="99" t="s">
        <v>641</v>
      </c>
      <c r="C198" s="100" t="s">
        <v>946</v>
      </c>
      <c r="D198" s="103">
        <v>0</v>
      </c>
      <c r="E198" s="101">
        <v>422865</v>
      </c>
      <c r="F198" s="102">
        <f t="shared" si="4"/>
        <v>-422865</v>
      </c>
    </row>
    <row r="199" spans="1:6" ht="35.25" x14ac:dyDescent="0.2">
      <c r="A199" s="86" t="s">
        <v>947</v>
      </c>
      <c r="B199" s="99" t="s">
        <v>641</v>
      </c>
      <c r="C199" s="100" t="s">
        <v>948</v>
      </c>
      <c r="D199" s="101">
        <f>D200+D217+D220</f>
        <v>520705100</v>
      </c>
      <c r="E199" s="101">
        <f>E200+E217+E220</f>
        <v>178197008.44999999</v>
      </c>
      <c r="F199" s="102">
        <f t="shared" si="3"/>
        <v>342508091.55000001</v>
      </c>
    </row>
    <row r="200" spans="1:6" ht="92.25" x14ac:dyDescent="0.2">
      <c r="A200" s="86" t="s">
        <v>949</v>
      </c>
      <c r="B200" s="99" t="s">
        <v>641</v>
      </c>
      <c r="C200" s="100" t="s">
        <v>950</v>
      </c>
      <c r="D200" s="101">
        <f>D201+D209+D212+D206</f>
        <v>525086700</v>
      </c>
      <c r="E200" s="101">
        <f>E201+E209+E212+E206</f>
        <v>181878616.47999999</v>
      </c>
      <c r="F200" s="102">
        <f t="shared" si="3"/>
        <v>343208083.51999998</v>
      </c>
    </row>
    <row r="201" spans="1:6" ht="61.5" x14ac:dyDescent="0.2">
      <c r="A201" s="86" t="s">
        <v>951</v>
      </c>
      <c r="B201" s="99" t="s">
        <v>641</v>
      </c>
      <c r="C201" s="100" t="s">
        <v>952</v>
      </c>
      <c r="D201" s="101">
        <f>D202+D204</f>
        <v>33052200</v>
      </c>
      <c r="E201" s="101">
        <f>E202+E204</f>
        <v>32395100</v>
      </c>
      <c r="F201" s="102">
        <f t="shared" si="3"/>
        <v>657100</v>
      </c>
    </row>
    <row r="202" spans="1:6" ht="61.5" x14ac:dyDescent="0.2">
      <c r="A202" s="86" t="s">
        <v>953</v>
      </c>
      <c r="B202" s="99" t="s">
        <v>641</v>
      </c>
      <c r="C202" s="100" t="s">
        <v>954</v>
      </c>
      <c r="D202" s="101">
        <f>D203</f>
        <v>30422300</v>
      </c>
      <c r="E202" s="101">
        <f>E203</f>
        <v>30422300</v>
      </c>
      <c r="F202" s="102" t="str">
        <f t="shared" si="3"/>
        <v>-</v>
      </c>
    </row>
    <row r="203" spans="1:6" ht="61.5" x14ac:dyDescent="0.2">
      <c r="A203" s="86" t="s">
        <v>955</v>
      </c>
      <c r="B203" s="99" t="s">
        <v>641</v>
      </c>
      <c r="C203" s="100" t="s">
        <v>956</v>
      </c>
      <c r="D203" s="103">
        <v>30422300</v>
      </c>
      <c r="E203" s="101">
        <v>30422300</v>
      </c>
      <c r="F203" s="102" t="str">
        <f t="shared" si="3"/>
        <v>-</v>
      </c>
    </row>
    <row r="204" spans="1:6" ht="61.5" x14ac:dyDescent="0.2">
      <c r="A204" s="86" t="s">
        <v>957</v>
      </c>
      <c r="B204" s="99" t="s">
        <v>641</v>
      </c>
      <c r="C204" s="100" t="s">
        <v>958</v>
      </c>
      <c r="D204" s="103">
        <f>D205</f>
        <v>2629900</v>
      </c>
      <c r="E204" s="101">
        <f>E205</f>
        <v>1972800</v>
      </c>
      <c r="F204" s="102">
        <f t="shared" si="3"/>
        <v>657100</v>
      </c>
    </row>
    <row r="205" spans="1:6" ht="92.25" x14ac:dyDescent="0.2">
      <c r="A205" s="86" t="s">
        <v>959</v>
      </c>
      <c r="B205" s="99" t="s">
        <v>641</v>
      </c>
      <c r="C205" s="100" t="s">
        <v>960</v>
      </c>
      <c r="D205" s="103">
        <v>2629900</v>
      </c>
      <c r="E205" s="101">
        <v>1972800</v>
      </c>
      <c r="F205" s="102">
        <f t="shared" si="3"/>
        <v>657100</v>
      </c>
    </row>
    <row r="206" spans="1:6" ht="92.25" x14ac:dyDescent="0.2">
      <c r="A206" s="86" t="s">
        <v>961</v>
      </c>
      <c r="B206" s="99" t="s">
        <v>641</v>
      </c>
      <c r="C206" s="100" t="s">
        <v>962</v>
      </c>
      <c r="D206" s="103">
        <f>D207</f>
        <v>3946500</v>
      </c>
      <c r="E206" s="101">
        <f>E207</f>
        <v>3637662.67</v>
      </c>
      <c r="F206" s="102">
        <f t="shared" si="3"/>
        <v>308837.33000000007</v>
      </c>
    </row>
    <row r="207" spans="1:6" ht="184.5" x14ac:dyDescent="0.2">
      <c r="A207" s="86" t="s">
        <v>963</v>
      </c>
      <c r="B207" s="99" t="s">
        <v>641</v>
      </c>
      <c r="C207" s="100" t="s">
        <v>964</v>
      </c>
      <c r="D207" s="103">
        <f>D208</f>
        <v>3946500</v>
      </c>
      <c r="E207" s="103">
        <f>E208</f>
        <v>3637662.67</v>
      </c>
      <c r="F207" s="102">
        <f t="shared" si="3"/>
        <v>308837.33000000007</v>
      </c>
    </row>
    <row r="208" spans="1:6" ht="184.5" x14ac:dyDescent="0.2">
      <c r="A208" s="86" t="s">
        <v>965</v>
      </c>
      <c r="B208" s="99" t="s">
        <v>641</v>
      </c>
      <c r="C208" s="100" t="s">
        <v>966</v>
      </c>
      <c r="D208" s="103">
        <v>3946500</v>
      </c>
      <c r="E208" s="101">
        <v>3637662.67</v>
      </c>
      <c r="F208" s="102">
        <f t="shared" si="3"/>
        <v>308837.33000000007</v>
      </c>
    </row>
    <row r="209" spans="1:6" ht="61.5" x14ac:dyDescent="0.2">
      <c r="A209" s="86" t="s">
        <v>967</v>
      </c>
      <c r="B209" s="99" t="s">
        <v>641</v>
      </c>
      <c r="C209" s="100" t="s">
        <v>968</v>
      </c>
      <c r="D209" s="101">
        <f>D210</f>
        <v>200</v>
      </c>
      <c r="E209" s="101">
        <f>E210</f>
        <v>200</v>
      </c>
      <c r="F209" s="102" t="str">
        <f t="shared" si="3"/>
        <v>-</v>
      </c>
    </row>
    <row r="210" spans="1:6" ht="92.25" x14ac:dyDescent="0.2">
      <c r="A210" s="86" t="s">
        <v>969</v>
      </c>
      <c r="B210" s="99" t="s">
        <v>641</v>
      </c>
      <c r="C210" s="100" t="s">
        <v>970</v>
      </c>
      <c r="D210" s="101">
        <f>D211</f>
        <v>200</v>
      </c>
      <c r="E210" s="101">
        <f>E211</f>
        <v>200</v>
      </c>
      <c r="F210" s="102" t="str">
        <f t="shared" si="3"/>
        <v>-</v>
      </c>
    </row>
    <row r="211" spans="1:6" ht="92.25" x14ac:dyDescent="0.2">
      <c r="A211" s="86" t="s">
        <v>971</v>
      </c>
      <c r="B211" s="99" t="s">
        <v>641</v>
      </c>
      <c r="C211" s="100" t="s">
        <v>972</v>
      </c>
      <c r="D211" s="103">
        <v>200</v>
      </c>
      <c r="E211" s="101">
        <v>200</v>
      </c>
      <c r="F211" s="102" t="str">
        <f t="shared" si="3"/>
        <v>-</v>
      </c>
    </row>
    <row r="212" spans="1:6" ht="35.25" x14ac:dyDescent="0.2">
      <c r="A212" s="86" t="s">
        <v>12</v>
      </c>
      <c r="B212" s="99" t="s">
        <v>641</v>
      </c>
      <c r="C212" s="100" t="s">
        <v>973</v>
      </c>
      <c r="D212" s="101">
        <f>D215+D213</f>
        <v>488087800</v>
      </c>
      <c r="E212" s="101">
        <f t="shared" ref="E212" si="5">E215+E213</f>
        <v>145845653.81</v>
      </c>
      <c r="F212" s="102">
        <f t="shared" si="3"/>
        <v>342242146.19</v>
      </c>
    </row>
    <row r="213" spans="1:6" ht="184.5" x14ac:dyDescent="0.2">
      <c r="A213" s="86" t="s">
        <v>974</v>
      </c>
      <c r="B213" s="99" t="s">
        <v>641</v>
      </c>
      <c r="C213" s="100" t="s">
        <v>975</v>
      </c>
      <c r="D213" s="101">
        <f>D214</f>
        <v>0</v>
      </c>
      <c r="E213" s="101">
        <f t="shared" ref="E213:F213" si="6">E214</f>
        <v>0</v>
      </c>
      <c r="F213" s="101" t="str">
        <f t="shared" si="6"/>
        <v>-</v>
      </c>
    </row>
    <row r="214" spans="1:6" ht="184.5" x14ac:dyDescent="0.2">
      <c r="A214" s="86" t="s">
        <v>976</v>
      </c>
      <c r="B214" s="99" t="s">
        <v>641</v>
      </c>
      <c r="C214" s="100" t="s">
        <v>977</v>
      </c>
      <c r="D214" s="101">
        <v>0</v>
      </c>
      <c r="E214" s="101">
        <v>0</v>
      </c>
      <c r="F214" s="102" t="str">
        <f t="shared" si="3"/>
        <v>-</v>
      </c>
    </row>
    <row r="215" spans="1:6" ht="61.5" x14ac:dyDescent="0.2">
      <c r="A215" s="86" t="s">
        <v>978</v>
      </c>
      <c r="B215" s="99" t="s">
        <v>641</v>
      </c>
      <c r="C215" s="100" t="s">
        <v>979</v>
      </c>
      <c r="D215" s="101">
        <f>D216</f>
        <v>488087800</v>
      </c>
      <c r="E215" s="101">
        <f>E216</f>
        <v>145845653.81</v>
      </c>
      <c r="F215" s="102">
        <f t="shared" si="3"/>
        <v>342242146.19</v>
      </c>
    </row>
    <row r="216" spans="1:6" ht="61.5" x14ac:dyDescent="0.2">
      <c r="A216" s="86" t="s">
        <v>980</v>
      </c>
      <c r="B216" s="99" t="s">
        <v>641</v>
      </c>
      <c r="C216" s="100" t="s">
        <v>981</v>
      </c>
      <c r="D216" s="101">
        <v>488087800</v>
      </c>
      <c r="E216" s="101">
        <v>145845653.81</v>
      </c>
      <c r="F216" s="102">
        <f t="shared" si="3"/>
        <v>342242146.19</v>
      </c>
    </row>
    <row r="217" spans="1:6" ht="35.25" x14ac:dyDescent="0.2">
      <c r="A217" s="86" t="s">
        <v>982</v>
      </c>
      <c r="B217" s="99" t="s">
        <v>641</v>
      </c>
      <c r="C217" s="100" t="s">
        <v>983</v>
      </c>
      <c r="D217" s="103">
        <f>D218</f>
        <v>220000</v>
      </c>
      <c r="E217" s="101">
        <f>E218</f>
        <v>920000</v>
      </c>
      <c r="F217" s="102" t="str">
        <f t="shared" si="3"/>
        <v>-</v>
      </c>
    </row>
    <row r="218" spans="1:6" ht="61.5" x14ac:dyDescent="0.2">
      <c r="A218" s="86" t="s">
        <v>984</v>
      </c>
      <c r="B218" s="99" t="s">
        <v>641</v>
      </c>
      <c r="C218" s="100" t="s">
        <v>985</v>
      </c>
      <c r="D218" s="103">
        <f>D219</f>
        <v>220000</v>
      </c>
      <c r="E218" s="101">
        <f>E219</f>
        <v>920000</v>
      </c>
      <c r="F218" s="102" t="str">
        <f t="shared" si="3"/>
        <v>-</v>
      </c>
    </row>
    <row r="219" spans="1:6" ht="61.5" x14ac:dyDescent="0.2">
      <c r="A219" s="86" t="s">
        <v>984</v>
      </c>
      <c r="B219" s="99" t="s">
        <v>641</v>
      </c>
      <c r="C219" s="100" t="s">
        <v>986</v>
      </c>
      <c r="D219" s="103">
        <v>220000</v>
      </c>
      <c r="E219" s="101">
        <v>920000</v>
      </c>
      <c r="F219" s="102" t="str">
        <f t="shared" si="3"/>
        <v>-</v>
      </c>
    </row>
    <row r="220" spans="1:6" ht="123" x14ac:dyDescent="0.2">
      <c r="A220" s="86" t="s">
        <v>987</v>
      </c>
      <c r="B220" s="99" t="s">
        <v>641</v>
      </c>
      <c r="C220" s="100" t="s">
        <v>988</v>
      </c>
      <c r="D220" s="103">
        <f>D221</f>
        <v>-4601600</v>
      </c>
      <c r="E220" s="101">
        <f>E221</f>
        <v>-4601608.03</v>
      </c>
      <c r="F220" s="102" t="s">
        <v>11</v>
      </c>
    </row>
    <row r="221" spans="1:6" ht="123" x14ac:dyDescent="0.2">
      <c r="A221" s="86" t="s">
        <v>989</v>
      </c>
      <c r="B221" s="99" t="s">
        <v>641</v>
      </c>
      <c r="C221" s="100" t="s">
        <v>990</v>
      </c>
      <c r="D221" s="103">
        <f>D222</f>
        <v>-4601600</v>
      </c>
      <c r="E221" s="101">
        <f>E222</f>
        <v>-4601608.03</v>
      </c>
      <c r="F221" s="102" t="s">
        <v>11</v>
      </c>
    </row>
    <row r="222" spans="1:6" ht="123.75" thickBot="1" x14ac:dyDescent="0.25">
      <c r="A222" s="86" t="s">
        <v>991</v>
      </c>
      <c r="B222" s="99" t="s">
        <v>641</v>
      </c>
      <c r="C222" s="100" t="s">
        <v>992</v>
      </c>
      <c r="D222" s="103">
        <v>-4601600</v>
      </c>
      <c r="E222" s="101">
        <v>-4601608.03</v>
      </c>
      <c r="F222" s="102" t="s">
        <v>11</v>
      </c>
    </row>
    <row r="223" spans="1:6" x14ac:dyDescent="0.4">
      <c r="A223" s="115"/>
      <c r="B223" s="116"/>
      <c r="C223" s="117"/>
      <c r="D223" s="118"/>
      <c r="E223" s="119"/>
      <c r="F223" s="118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47"/>
  <sheetViews>
    <sheetView showGridLines="0" workbookViewId="0">
      <selection activeCell="F347" sqref="F34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48" t="s">
        <v>13</v>
      </c>
      <c r="B2" s="148"/>
      <c r="C2" s="148"/>
      <c r="D2" s="148"/>
      <c r="E2" s="1"/>
      <c r="F2" s="4" t="s">
        <v>14</v>
      </c>
    </row>
    <row r="3" spans="1:6" ht="13.5" customHeight="1" x14ac:dyDescent="0.2">
      <c r="A3" s="2"/>
      <c r="B3" s="2"/>
      <c r="C3" s="13"/>
      <c r="D3" s="3"/>
      <c r="E3" s="3"/>
      <c r="F3" s="3"/>
    </row>
    <row r="4" spans="1:6" ht="10.15" customHeight="1" x14ac:dyDescent="0.2">
      <c r="A4" s="149" t="s">
        <v>2</v>
      </c>
      <c r="B4" s="152" t="s">
        <v>3</v>
      </c>
      <c r="C4" s="146" t="s">
        <v>15</v>
      </c>
      <c r="D4" s="155" t="s">
        <v>4</v>
      </c>
      <c r="E4" s="158" t="s">
        <v>5</v>
      </c>
      <c r="F4" s="144" t="s">
        <v>6</v>
      </c>
    </row>
    <row r="5" spans="1:6" ht="5.45" customHeight="1" x14ac:dyDescent="0.2">
      <c r="A5" s="150"/>
      <c r="B5" s="153"/>
      <c r="C5" s="147"/>
      <c r="D5" s="156"/>
      <c r="E5" s="159"/>
      <c r="F5" s="145"/>
    </row>
    <row r="6" spans="1:6" ht="9.6" customHeight="1" x14ac:dyDescent="0.2">
      <c r="A6" s="150"/>
      <c r="B6" s="153"/>
      <c r="C6" s="147"/>
      <c r="D6" s="156"/>
      <c r="E6" s="159"/>
      <c r="F6" s="145"/>
    </row>
    <row r="7" spans="1:6" ht="6" customHeight="1" x14ac:dyDescent="0.2">
      <c r="A7" s="150"/>
      <c r="B7" s="153"/>
      <c r="C7" s="147"/>
      <c r="D7" s="156"/>
      <c r="E7" s="159"/>
      <c r="F7" s="145"/>
    </row>
    <row r="8" spans="1:6" ht="6.6" customHeight="1" x14ac:dyDescent="0.2">
      <c r="A8" s="150"/>
      <c r="B8" s="153"/>
      <c r="C8" s="147"/>
      <c r="D8" s="156"/>
      <c r="E8" s="159"/>
      <c r="F8" s="145"/>
    </row>
    <row r="9" spans="1:6" ht="10.9" customHeight="1" x14ac:dyDescent="0.2">
      <c r="A9" s="150"/>
      <c r="B9" s="153"/>
      <c r="C9" s="147"/>
      <c r="D9" s="156"/>
      <c r="E9" s="159"/>
      <c r="F9" s="145"/>
    </row>
    <row r="10" spans="1:6" ht="4.1500000000000004" hidden="1" customHeight="1" x14ac:dyDescent="0.2">
      <c r="A10" s="150"/>
      <c r="B10" s="153"/>
      <c r="C10" s="14"/>
      <c r="D10" s="156"/>
      <c r="E10" s="15"/>
      <c r="F10" s="16"/>
    </row>
    <row r="11" spans="1:6" ht="13.15" hidden="1" customHeight="1" x14ac:dyDescent="0.2">
      <c r="A11" s="151"/>
      <c r="B11" s="154"/>
      <c r="C11" s="17"/>
      <c r="D11" s="157"/>
      <c r="E11" s="18"/>
      <c r="F11" s="19"/>
    </row>
    <row r="12" spans="1:6" ht="13.5" customHeight="1" x14ac:dyDescent="0.2">
      <c r="A12" s="5">
        <v>1</v>
      </c>
      <c r="B12" s="6">
        <v>2</v>
      </c>
      <c r="C12" s="7">
        <v>3</v>
      </c>
      <c r="D12" s="8" t="s">
        <v>7</v>
      </c>
      <c r="E12" s="20" t="s">
        <v>8</v>
      </c>
      <c r="F12" s="9" t="s">
        <v>9</v>
      </c>
    </row>
    <row r="13" spans="1:6" x14ac:dyDescent="0.2">
      <c r="A13" s="21" t="s">
        <v>16</v>
      </c>
      <c r="B13" s="22" t="s">
        <v>17</v>
      </c>
      <c r="C13" s="23" t="s">
        <v>18</v>
      </c>
      <c r="D13" s="24">
        <v>730054600</v>
      </c>
      <c r="E13" s="25">
        <f>131854.44+296234475.1</f>
        <v>296366329.54000002</v>
      </c>
      <c r="F13" s="26">
        <f>IF(OR(D13="-",IF(E13="-",0,E13)&gt;=IF(D13="-",0,D13)),"-",IF(D13="-",0,D13)-IF(E13="-",0,E13))</f>
        <v>433688270.45999998</v>
      </c>
    </row>
    <row r="14" spans="1:6" x14ac:dyDescent="0.2">
      <c r="A14" s="27" t="s">
        <v>10</v>
      </c>
      <c r="B14" s="28"/>
      <c r="C14" s="29"/>
      <c r="D14" s="30"/>
      <c r="E14" s="31"/>
      <c r="F14" s="32"/>
    </row>
    <row r="15" spans="1:6" x14ac:dyDescent="0.2">
      <c r="A15" s="10" t="s">
        <v>19</v>
      </c>
      <c r="B15" s="33" t="s">
        <v>17</v>
      </c>
      <c r="C15" s="11" t="s">
        <v>20</v>
      </c>
      <c r="D15" s="12">
        <v>730054600</v>
      </c>
      <c r="E15" s="34">
        <f>131854.44+296234475.1</f>
        <v>296366329.54000002</v>
      </c>
      <c r="F15" s="35">
        <f t="shared" ref="F15:F78" si="0">IF(OR(D15="-",IF(E15="-",0,E15)&gt;=IF(D15="-",0,D15)),"-",IF(D15="-",0,D15)-IF(E15="-",0,E15))</f>
        <v>433688270.45999998</v>
      </c>
    </row>
    <row r="16" spans="1:6" x14ac:dyDescent="0.2">
      <c r="A16" s="21" t="s">
        <v>21</v>
      </c>
      <c r="B16" s="22" t="s">
        <v>17</v>
      </c>
      <c r="C16" s="23" t="s">
        <v>22</v>
      </c>
      <c r="D16" s="24">
        <v>41119500</v>
      </c>
      <c r="E16" s="25">
        <v>26826965.890000001</v>
      </c>
      <c r="F16" s="26">
        <f t="shared" si="0"/>
        <v>14292534.109999999</v>
      </c>
    </row>
    <row r="17" spans="1:6" ht="45" x14ac:dyDescent="0.2">
      <c r="A17" s="10" t="s">
        <v>23</v>
      </c>
      <c r="B17" s="33" t="s">
        <v>17</v>
      </c>
      <c r="C17" s="11" t="s">
        <v>24</v>
      </c>
      <c r="D17" s="12">
        <v>36275700</v>
      </c>
      <c r="E17" s="34">
        <v>23326850.489999998</v>
      </c>
      <c r="F17" s="35">
        <f t="shared" si="0"/>
        <v>12948849.510000002</v>
      </c>
    </row>
    <row r="18" spans="1:6" ht="22.5" x14ac:dyDescent="0.2">
      <c r="A18" s="10" t="s">
        <v>25</v>
      </c>
      <c r="B18" s="33" t="s">
        <v>17</v>
      </c>
      <c r="C18" s="11" t="s">
        <v>26</v>
      </c>
      <c r="D18" s="12">
        <v>11900</v>
      </c>
      <c r="E18" s="34">
        <v>6800</v>
      </c>
      <c r="F18" s="35">
        <f t="shared" si="0"/>
        <v>5100</v>
      </c>
    </row>
    <row r="19" spans="1:6" ht="33.75" x14ac:dyDescent="0.2">
      <c r="A19" s="10" t="s">
        <v>27</v>
      </c>
      <c r="B19" s="33" t="s">
        <v>17</v>
      </c>
      <c r="C19" s="11" t="s">
        <v>28</v>
      </c>
      <c r="D19" s="12">
        <v>11900</v>
      </c>
      <c r="E19" s="34">
        <v>6800</v>
      </c>
      <c r="F19" s="35">
        <f t="shared" si="0"/>
        <v>5100</v>
      </c>
    </row>
    <row r="20" spans="1:6" ht="67.5" x14ac:dyDescent="0.2">
      <c r="A20" s="36" t="s">
        <v>29</v>
      </c>
      <c r="B20" s="33" t="s">
        <v>17</v>
      </c>
      <c r="C20" s="11" t="s">
        <v>30</v>
      </c>
      <c r="D20" s="12">
        <v>11900</v>
      </c>
      <c r="E20" s="34">
        <v>6800</v>
      </c>
      <c r="F20" s="35">
        <f t="shared" si="0"/>
        <v>5100</v>
      </c>
    </row>
    <row r="21" spans="1:6" x14ac:dyDescent="0.2">
      <c r="A21" s="10" t="s">
        <v>31</v>
      </c>
      <c r="B21" s="33" t="s">
        <v>17</v>
      </c>
      <c r="C21" s="11" t="s">
        <v>32</v>
      </c>
      <c r="D21" s="12">
        <v>11900</v>
      </c>
      <c r="E21" s="34">
        <v>6800</v>
      </c>
      <c r="F21" s="35">
        <f t="shared" si="0"/>
        <v>5100</v>
      </c>
    </row>
    <row r="22" spans="1:6" ht="22.5" x14ac:dyDescent="0.2">
      <c r="A22" s="10" t="s">
        <v>33</v>
      </c>
      <c r="B22" s="33" t="s">
        <v>17</v>
      </c>
      <c r="C22" s="11" t="s">
        <v>34</v>
      </c>
      <c r="D22" s="12">
        <v>99000</v>
      </c>
      <c r="E22" s="34">
        <v>31000</v>
      </c>
      <c r="F22" s="35">
        <f t="shared" si="0"/>
        <v>68000</v>
      </c>
    </row>
    <row r="23" spans="1:6" ht="33.75" x14ac:dyDescent="0.2">
      <c r="A23" s="10" t="s">
        <v>35</v>
      </c>
      <c r="B23" s="33" t="s">
        <v>17</v>
      </c>
      <c r="C23" s="11" t="s">
        <v>36</v>
      </c>
      <c r="D23" s="12">
        <v>80000</v>
      </c>
      <c r="E23" s="34">
        <v>12000</v>
      </c>
      <c r="F23" s="35">
        <f t="shared" si="0"/>
        <v>68000</v>
      </c>
    </row>
    <row r="24" spans="1:6" ht="67.5" x14ac:dyDescent="0.2">
      <c r="A24" s="10" t="s">
        <v>37</v>
      </c>
      <c r="B24" s="33" t="s">
        <v>17</v>
      </c>
      <c r="C24" s="11" t="s">
        <v>38</v>
      </c>
      <c r="D24" s="12">
        <v>30000</v>
      </c>
      <c r="E24" s="34">
        <v>12000</v>
      </c>
      <c r="F24" s="35">
        <f t="shared" si="0"/>
        <v>18000</v>
      </c>
    </row>
    <row r="25" spans="1:6" x14ac:dyDescent="0.2">
      <c r="A25" s="10" t="s">
        <v>31</v>
      </c>
      <c r="B25" s="33" t="s">
        <v>17</v>
      </c>
      <c r="C25" s="11" t="s">
        <v>39</v>
      </c>
      <c r="D25" s="12">
        <v>30000</v>
      </c>
      <c r="E25" s="34">
        <v>12000</v>
      </c>
      <c r="F25" s="35">
        <f t="shared" si="0"/>
        <v>18000</v>
      </c>
    </row>
    <row r="26" spans="1:6" ht="56.25" x14ac:dyDescent="0.2">
      <c r="A26" s="10" t="s">
        <v>40</v>
      </c>
      <c r="B26" s="33" t="s">
        <v>17</v>
      </c>
      <c r="C26" s="11" t="s">
        <v>41</v>
      </c>
      <c r="D26" s="12">
        <v>50000</v>
      </c>
      <c r="E26" s="34" t="s">
        <v>11</v>
      </c>
      <c r="F26" s="35">
        <f t="shared" si="0"/>
        <v>50000</v>
      </c>
    </row>
    <row r="27" spans="1:6" x14ac:dyDescent="0.2">
      <c r="A27" s="10" t="s">
        <v>31</v>
      </c>
      <c r="B27" s="33" t="s">
        <v>17</v>
      </c>
      <c r="C27" s="11" t="s">
        <v>42</v>
      </c>
      <c r="D27" s="12">
        <v>50000</v>
      </c>
      <c r="E27" s="34" t="s">
        <v>11</v>
      </c>
      <c r="F27" s="35">
        <f t="shared" si="0"/>
        <v>50000</v>
      </c>
    </row>
    <row r="28" spans="1:6" x14ac:dyDescent="0.2">
      <c r="A28" s="10" t="s">
        <v>43</v>
      </c>
      <c r="B28" s="33" t="s">
        <v>17</v>
      </c>
      <c r="C28" s="11" t="s">
        <v>44</v>
      </c>
      <c r="D28" s="12">
        <v>19000</v>
      </c>
      <c r="E28" s="34">
        <v>19000</v>
      </c>
      <c r="F28" s="35" t="str">
        <f t="shared" si="0"/>
        <v>-</v>
      </c>
    </row>
    <row r="29" spans="1:6" ht="67.5" x14ac:dyDescent="0.2">
      <c r="A29" s="10" t="s">
        <v>45</v>
      </c>
      <c r="B29" s="33" t="s">
        <v>17</v>
      </c>
      <c r="C29" s="11" t="s">
        <v>46</v>
      </c>
      <c r="D29" s="12">
        <v>19000</v>
      </c>
      <c r="E29" s="34">
        <v>19000</v>
      </c>
      <c r="F29" s="35" t="str">
        <f t="shared" si="0"/>
        <v>-</v>
      </c>
    </row>
    <row r="30" spans="1:6" x14ac:dyDescent="0.2">
      <c r="A30" s="10" t="s">
        <v>31</v>
      </c>
      <c r="B30" s="33" t="s">
        <v>17</v>
      </c>
      <c r="C30" s="11" t="s">
        <v>47</v>
      </c>
      <c r="D30" s="12">
        <v>19000</v>
      </c>
      <c r="E30" s="34">
        <v>19000</v>
      </c>
      <c r="F30" s="35" t="str">
        <f t="shared" si="0"/>
        <v>-</v>
      </c>
    </row>
    <row r="31" spans="1:6" ht="45" x14ac:dyDescent="0.2">
      <c r="A31" s="10" t="s">
        <v>48</v>
      </c>
      <c r="B31" s="33" t="s">
        <v>17</v>
      </c>
      <c r="C31" s="11" t="s">
        <v>49</v>
      </c>
      <c r="D31" s="12">
        <v>36162200</v>
      </c>
      <c r="E31" s="34">
        <v>23286605.84</v>
      </c>
      <c r="F31" s="35">
        <f t="shared" si="0"/>
        <v>12875594.16</v>
      </c>
    </row>
    <row r="32" spans="1:6" ht="22.5" x14ac:dyDescent="0.2">
      <c r="A32" s="10" t="s">
        <v>50</v>
      </c>
      <c r="B32" s="33" t="s">
        <v>17</v>
      </c>
      <c r="C32" s="11" t="s">
        <v>51</v>
      </c>
      <c r="D32" s="12">
        <v>32672300</v>
      </c>
      <c r="E32" s="34">
        <v>20614805.84</v>
      </c>
      <c r="F32" s="35">
        <f t="shared" si="0"/>
        <v>12057494.16</v>
      </c>
    </row>
    <row r="33" spans="1:6" ht="101.25" x14ac:dyDescent="0.2">
      <c r="A33" s="36" t="s">
        <v>52</v>
      </c>
      <c r="B33" s="33" t="s">
        <v>17</v>
      </c>
      <c r="C33" s="11" t="s">
        <v>53</v>
      </c>
      <c r="D33" s="12">
        <v>27997300</v>
      </c>
      <c r="E33" s="34">
        <v>18379959.25</v>
      </c>
      <c r="F33" s="35">
        <f t="shared" si="0"/>
        <v>9617340.75</v>
      </c>
    </row>
    <row r="34" spans="1:6" ht="22.5" x14ac:dyDescent="0.2">
      <c r="A34" s="10" t="s">
        <v>54</v>
      </c>
      <c r="B34" s="33" t="s">
        <v>17</v>
      </c>
      <c r="C34" s="11" t="s">
        <v>55</v>
      </c>
      <c r="D34" s="12">
        <v>20514800</v>
      </c>
      <c r="E34" s="34">
        <v>13942936.800000001</v>
      </c>
      <c r="F34" s="35">
        <f t="shared" si="0"/>
        <v>6571863.1999999993</v>
      </c>
    </row>
    <row r="35" spans="1:6" ht="33.75" x14ac:dyDescent="0.2">
      <c r="A35" s="10" t="s">
        <v>56</v>
      </c>
      <c r="B35" s="33" t="s">
        <v>17</v>
      </c>
      <c r="C35" s="11" t="s">
        <v>57</v>
      </c>
      <c r="D35" s="12">
        <v>1287000</v>
      </c>
      <c r="E35" s="34">
        <v>620481.84</v>
      </c>
      <c r="F35" s="35">
        <f t="shared" si="0"/>
        <v>666518.16</v>
      </c>
    </row>
    <row r="36" spans="1:6" ht="45" x14ac:dyDescent="0.2">
      <c r="A36" s="10" t="s">
        <v>58</v>
      </c>
      <c r="B36" s="33" t="s">
        <v>17</v>
      </c>
      <c r="C36" s="11" t="s">
        <v>59</v>
      </c>
      <c r="D36" s="12">
        <v>6195500</v>
      </c>
      <c r="E36" s="34">
        <v>3816540.61</v>
      </c>
      <c r="F36" s="35">
        <f t="shared" si="0"/>
        <v>2378959.39</v>
      </c>
    </row>
    <row r="37" spans="1:6" ht="101.25" x14ac:dyDescent="0.2">
      <c r="A37" s="36" t="s">
        <v>60</v>
      </c>
      <c r="B37" s="33" t="s">
        <v>17</v>
      </c>
      <c r="C37" s="11" t="s">
        <v>61</v>
      </c>
      <c r="D37" s="12">
        <v>3192700</v>
      </c>
      <c r="E37" s="34">
        <v>1506687</v>
      </c>
      <c r="F37" s="35">
        <f t="shared" si="0"/>
        <v>1686013</v>
      </c>
    </row>
    <row r="38" spans="1:6" x14ac:dyDescent="0.2">
      <c r="A38" s="10" t="s">
        <v>31</v>
      </c>
      <c r="B38" s="33" t="s">
        <v>17</v>
      </c>
      <c r="C38" s="11" t="s">
        <v>62</v>
      </c>
      <c r="D38" s="12">
        <v>1950300</v>
      </c>
      <c r="E38" s="34">
        <v>870537.16</v>
      </c>
      <c r="F38" s="35">
        <f t="shared" si="0"/>
        <v>1079762.8399999999</v>
      </c>
    </row>
    <row r="39" spans="1:6" x14ac:dyDescent="0.2">
      <c r="A39" s="10" t="s">
        <v>63</v>
      </c>
      <c r="B39" s="33" t="s">
        <v>17</v>
      </c>
      <c r="C39" s="11" t="s">
        <v>64</v>
      </c>
      <c r="D39" s="12">
        <v>1187100</v>
      </c>
      <c r="E39" s="34">
        <v>596405.84</v>
      </c>
      <c r="F39" s="35">
        <f t="shared" si="0"/>
        <v>590694.16</v>
      </c>
    </row>
    <row r="40" spans="1:6" ht="22.5" x14ac:dyDescent="0.2">
      <c r="A40" s="10" t="s">
        <v>65</v>
      </c>
      <c r="B40" s="33" t="s">
        <v>17</v>
      </c>
      <c r="C40" s="11" t="s">
        <v>66</v>
      </c>
      <c r="D40" s="12">
        <v>47600</v>
      </c>
      <c r="E40" s="34">
        <v>33999</v>
      </c>
      <c r="F40" s="35">
        <f t="shared" si="0"/>
        <v>13601</v>
      </c>
    </row>
    <row r="41" spans="1:6" x14ac:dyDescent="0.2">
      <c r="A41" s="10" t="s">
        <v>67</v>
      </c>
      <c r="B41" s="33" t="s">
        <v>17</v>
      </c>
      <c r="C41" s="11" t="s">
        <v>68</v>
      </c>
      <c r="D41" s="12">
        <v>7700</v>
      </c>
      <c r="E41" s="34">
        <v>5745</v>
      </c>
      <c r="F41" s="35">
        <f t="shared" si="0"/>
        <v>1955</v>
      </c>
    </row>
    <row r="42" spans="1:6" ht="90" x14ac:dyDescent="0.2">
      <c r="A42" s="36" t="s">
        <v>69</v>
      </c>
      <c r="B42" s="33" t="s">
        <v>17</v>
      </c>
      <c r="C42" s="11" t="s">
        <v>70</v>
      </c>
      <c r="D42" s="12">
        <v>125800</v>
      </c>
      <c r="E42" s="34">
        <v>16733</v>
      </c>
      <c r="F42" s="35">
        <f t="shared" si="0"/>
        <v>109067</v>
      </c>
    </row>
    <row r="43" spans="1:6" x14ac:dyDescent="0.2">
      <c r="A43" s="10" t="s">
        <v>31</v>
      </c>
      <c r="B43" s="33" t="s">
        <v>17</v>
      </c>
      <c r="C43" s="11" t="s">
        <v>71</v>
      </c>
      <c r="D43" s="12">
        <v>125800</v>
      </c>
      <c r="E43" s="34">
        <v>16733</v>
      </c>
      <c r="F43" s="35">
        <f t="shared" si="0"/>
        <v>109067</v>
      </c>
    </row>
    <row r="44" spans="1:6" ht="90" x14ac:dyDescent="0.2">
      <c r="A44" s="36" t="s">
        <v>72</v>
      </c>
      <c r="B44" s="33" t="s">
        <v>17</v>
      </c>
      <c r="C44" s="11" t="s">
        <v>73</v>
      </c>
      <c r="D44" s="12">
        <v>395300</v>
      </c>
      <c r="E44" s="34">
        <v>49965.55</v>
      </c>
      <c r="F44" s="35">
        <f t="shared" si="0"/>
        <v>345334.45</v>
      </c>
    </row>
    <row r="45" spans="1:6" x14ac:dyDescent="0.2">
      <c r="A45" s="10" t="s">
        <v>31</v>
      </c>
      <c r="B45" s="33" t="s">
        <v>17</v>
      </c>
      <c r="C45" s="11" t="s">
        <v>74</v>
      </c>
      <c r="D45" s="12">
        <v>395300</v>
      </c>
      <c r="E45" s="34">
        <v>49965.55</v>
      </c>
      <c r="F45" s="35">
        <f t="shared" si="0"/>
        <v>345334.45</v>
      </c>
    </row>
    <row r="46" spans="1:6" ht="90" x14ac:dyDescent="0.2">
      <c r="A46" s="36" t="s">
        <v>75</v>
      </c>
      <c r="B46" s="33" t="s">
        <v>17</v>
      </c>
      <c r="C46" s="11" t="s">
        <v>76</v>
      </c>
      <c r="D46" s="12">
        <v>637100</v>
      </c>
      <c r="E46" s="34">
        <v>457524.41</v>
      </c>
      <c r="F46" s="35">
        <f t="shared" si="0"/>
        <v>179575.59000000003</v>
      </c>
    </row>
    <row r="47" spans="1:6" x14ac:dyDescent="0.2">
      <c r="A47" s="10" t="s">
        <v>31</v>
      </c>
      <c r="B47" s="33" t="s">
        <v>17</v>
      </c>
      <c r="C47" s="11" t="s">
        <v>77</v>
      </c>
      <c r="D47" s="12">
        <v>637100</v>
      </c>
      <c r="E47" s="34">
        <v>457524.41</v>
      </c>
      <c r="F47" s="35">
        <f t="shared" si="0"/>
        <v>179575.59000000003</v>
      </c>
    </row>
    <row r="48" spans="1:6" ht="101.25" x14ac:dyDescent="0.2">
      <c r="A48" s="36" t="s">
        <v>78</v>
      </c>
      <c r="B48" s="33" t="s">
        <v>17</v>
      </c>
      <c r="C48" s="11" t="s">
        <v>79</v>
      </c>
      <c r="D48" s="12">
        <v>324100</v>
      </c>
      <c r="E48" s="34">
        <v>203936.63</v>
      </c>
      <c r="F48" s="35">
        <f t="shared" si="0"/>
        <v>120163.37</v>
      </c>
    </row>
    <row r="49" spans="1:6" x14ac:dyDescent="0.2">
      <c r="A49" s="10" t="s">
        <v>31</v>
      </c>
      <c r="B49" s="33" t="s">
        <v>17</v>
      </c>
      <c r="C49" s="11" t="s">
        <v>80</v>
      </c>
      <c r="D49" s="12">
        <v>324100</v>
      </c>
      <c r="E49" s="34">
        <v>203936.63</v>
      </c>
      <c r="F49" s="35">
        <f t="shared" si="0"/>
        <v>120163.37</v>
      </c>
    </row>
    <row r="50" spans="1:6" ht="33.75" x14ac:dyDescent="0.2">
      <c r="A50" s="10" t="s">
        <v>81</v>
      </c>
      <c r="B50" s="33" t="s">
        <v>17</v>
      </c>
      <c r="C50" s="11" t="s">
        <v>82</v>
      </c>
      <c r="D50" s="12">
        <v>3489900</v>
      </c>
      <c r="E50" s="34">
        <v>2671800</v>
      </c>
      <c r="F50" s="35">
        <f t="shared" si="0"/>
        <v>818100</v>
      </c>
    </row>
    <row r="51" spans="1:6" ht="135" x14ac:dyDescent="0.2">
      <c r="A51" s="36" t="s">
        <v>83</v>
      </c>
      <c r="B51" s="33" t="s">
        <v>17</v>
      </c>
      <c r="C51" s="11" t="s">
        <v>84</v>
      </c>
      <c r="D51" s="12">
        <v>1417800</v>
      </c>
      <c r="E51" s="34">
        <v>1074800</v>
      </c>
      <c r="F51" s="35">
        <f t="shared" si="0"/>
        <v>343000</v>
      </c>
    </row>
    <row r="52" spans="1:6" x14ac:dyDescent="0.2">
      <c r="A52" s="10" t="s">
        <v>12</v>
      </c>
      <c r="B52" s="33" t="s">
        <v>17</v>
      </c>
      <c r="C52" s="11" t="s">
        <v>85</v>
      </c>
      <c r="D52" s="12">
        <v>1417800</v>
      </c>
      <c r="E52" s="34">
        <v>1074800</v>
      </c>
      <c r="F52" s="35">
        <f t="shared" si="0"/>
        <v>343000</v>
      </c>
    </row>
    <row r="53" spans="1:6" ht="157.5" x14ac:dyDescent="0.2">
      <c r="A53" s="36" t="s">
        <v>86</v>
      </c>
      <c r="B53" s="33" t="s">
        <v>17</v>
      </c>
      <c r="C53" s="11" t="s">
        <v>87</v>
      </c>
      <c r="D53" s="12">
        <v>1295500</v>
      </c>
      <c r="E53" s="34">
        <v>987000</v>
      </c>
      <c r="F53" s="35">
        <f t="shared" si="0"/>
        <v>308500</v>
      </c>
    </row>
    <row r="54" spans="1:6" x14ac:dyDescent="0.2">
      <c r="A54" s="10" t="s">
        <v>12</v>
      </c>
      <c r="B54" s="33" t="s">
        <v>17</v>
      </c>
      <c r="C54" s="11" t="s">
        <v>88</v>
      </c>
      <c r="D54" s="12">
        <v>1295500</v>
      </c>
      <c r="E54" s="34">
        <v>987000</v>
      </c>
      <c r="F54" s="35">
        <f t="shared" si="0"/>
        <v>308500</v>
      </c>
    </row>
    <row r="55" spans="1:6" ht="146.25" x14ac:dyDescent="0.2">
      <c r="A55" s="36" t="s">
        <v>89</v>
      </c>
      <c r="B55" s="33" t="s">
        <v>17</v>
      </c>
      <c r="C55" s="11" t="s">
        <v>90</v>
      </c>
      <c r="D55" s="12">
        <v>708200</v>
      </c>
      <c r="E55" s="34">
        <v>541600</v>
      </c>
      <c r="F55" s="35">
        <f t="shared" si="0"/>
        <v>166600</v>
      </c>
    </row>
    <row r="56" spans="1:6" x14ac:dyDescent="0.2">
      <c r="A56" s="10" t="s">
        <v>12</v>
      </c>
      <c r="B56" s="33" t="s">
        <v>17</v>
      </c>
      <c r="C56" s="11" t="s">
        <v>91</v>
      </c>
      <c r="D56" s="12">
        <v>708200</v>
      </c>
      <c r="E56" s="34">
        <v>541600</v>
      </c>
      <c r="F56" s="35">
        <f t="shared" si="0"/>
        <v>166600</v>
      </c>
    </row>
    <row r="57" spans="1:6" ht="135" x14ac:dyDescent="0.2">
      <c r="A57" s="36" t="s">
        <v>92</v>
      </c>
      <c r="B57" s="33" t="s">
        <v>17</v>
      </c>
      <c r="C57" s="11" t="s">
        <v>93</v>
      </c>
      <c r="D57" s="12">
        <v>68400</v>
      </c>
      <c r="E57" s="34">
        <v>68400</v>
      </c>
      <c r="F57" s="35" t="str">
        <f t="shared" si="0"/>
        <v>-</v>
      </c>
    </row>
    <row r="58" spans="1:6" x14ac:dyDescent="0.2">
      <c r="A58" s="10" t="s">
        <v>12</v>
      </c>
      <c r="B58" s="33" t="s">
        <v>17</v>
      </c>
      <c r="C58" s="11" t="s">
        <v>94</v>
      </c>
      <c r="D58" s="12">
        <v>68400</v>
      </c>
      <c r="E58" s="34">
        <v>68400</v>
      </c>
      <c r="F58" s="35" t="str">
        <f t="shared" si="0"/>
        <v>-</v>
      </c>
    </row>
    <row r="59" spans="1:6" ht="33.75" x14ac:dyDescent="0.2">
      <c r="A59" s="10" t="s">
        <v>95</v>
      </c>
      <c r="B59" s="33" t="s">
        <v>17</v>
      </c>
      <c r="C59" s="11" t="s">
        <v>96</v>
      </c>
      <c r="D59" s="12">
        <v>2600</v>
      </c>
      <c r="E59" s="34">
        <v>2444.65</v>
      </c>
      <c r="F59" s="35">
        <f t="shared" si="0"/>
        <v>155.34999999999991</v>
      </c>
    </row>
    <row r="60" spans="1:6" x14ac:dyDescent="0.2">
      <c r="A60" s="10" t="s">
        <v>97</v>
      </c>
      <c r="B60" s="33" t="s">
        <v>17</v>
      </c>
      <c r="C60" s="11" t="s">
        <v>98</v>
      </c>
      <c r="D60" s="12">
        <v>2400</v>
      </c>
      <c r="E60" s="34">
        <v>2244.65</v>
      </c>
      <c r="F60" s="35">
        <f t="shared" si="0"/>
        <v>155.34999999999991</v>
      </c>
    </row>
    <row r="61" spans="1:6" ht="56.25" x14ac:dyDescent="0.2">
      <c r="A61" s="10" t="s">
        <v>99</v>
      </c>
      <c r="B61" s="33" t="s">
        <v>17</v>
      </c>
      <c r="C61" s="11" t="s">
        <v>100</v>
      </c>
      <c r="D61" s="12">
        <v>2400</v>
      </c>
      <c r="E61" s="34">
        <v>2244.65</v>
      </c>
      <c r="F61" s="35">
        <f t="shared" si="0"/>
        <v>155.34999999999991</v>
      </c>
    </row>
    <row r="62" spans="1:6" ht="22.5" x14ac:dyDescent="0.2">
      <c r="A62" s="10" t="s">
        <v>54</v>
      </c>
      <c r="B62" s="33" t="s">
        <v>17</v>
      </c>
      <c r="C62" s="11" t="s">
        <v>101</v>
      </c>
      <c r="D62" s="12">
        <v>1800</v>
      </c>
      <c r="E62" s="34">
        <v>1724</v>
      </c>
      <c r="F62" s="35">
        <f t="shared" si="0"/>
        <v>76</v>
      </c>
    </row>
    <row r="63" spans="1:6" ht="45" x14ac:dyDescent="0.2">
      <c r="A63" s="10" t="s">
        <v>58</v>
      </c>
      <c r="B63" s="33" t="s">
        <v>17</v>
      </c>
      <c r="C63" s="11" t="s">
        <v>102</v>
      </c>
      <c r="D63" s="12">
        <v>600</v>
      </c>
      <c r="E63" s="34">
        <v>520.65</v>
      </c>
      <c r="F63" s="35">
        <f t="shared" si="0"/>
        <v>79.350000000000023</v>
      </c>
    </row>
    <row r="64" spans="1:6" x14ac:dyDescent="0.2">
      <c r="A64" s="10" t="s">
        <v>103</v>
      </c>
      <c r="B64" s="33" t="s">
        <v>17</v>
      </c>
      <c r="C64" s="11" t="s">
        <v>104</v>
      </c>
      <c r="D64" s="12">
        <v>200</v>
      </c>
      <c r="E64" s="34">
        <v>200</v>
      </c>
      <c r="F64" s="35" t="str">
        <f t="shared" si="0"/>
        <v>-</v>
      </c>
    </row>
    <row r="65" spans="1:6" ht="101.25" x14ac:dyDescent="0.2">
      <c r="A65" s="36" t="s">
        <v>105</v>
      </c>
      <c r="B65" s="33" t="s">
        <v>17</v>
      </c>
      <c r="C65" s="11" t="s">
        <v>106</v>
      </c>
      <c r="D65" s="12">
        <v>200</v>
      </c>
      <c r="E65" s="34">
        <v>200</v>
      </c>
      <c r="F65" s="35" t="str">
        <f t="shared" si="0"/>
        <v>-</v>
      </c>
    </row>
    <row r="66" spans="1:6" x14ac:dyDescent="0.2">
      <c r="A66" s="10" t="s">
        <v>31</v>
      </c>
      <c r="B66" s="33" t="s">
        <v>17</v>
      </c>
      <c r="C66" s="11" t="s">
        <v>107</v>
      </c>
      <c r="D66" s="12">
        <v>200</v>
      </c>
      <c r="E66" s="34">
        <v>200</v>
      </c>
      <c r="F66" s="35" t="str">
        <f t="shared" si="0"/>
        <v>-</v>
      </c>
    </row>
    <row r="67" spans="1:6" ht="33.75" x14ac:dyDescent="0.2">
      <c r="A67" s="10" t="s">
        <v>108</v>
      </c>
      <c r="B67" s="33" t="s">
        <v>17</v>
      </c>
      <c r="C67" s="11" t="s">
        <v>109</v>
      </c>
      <c r="D67" s="12">
        <v>404200</v>
      </c>
      <c r="E67" s="34">
        <v>301400</v>
      </c>
      <c r="F67" s="35">
        <f t="shared" si="0"/>
        <v>102800</v>
      </c>
    </row>
    <row r="68" spans="1:6" ht="33.75" x14ac:dyDescent="0.2">
      <c r="A68" s="10" t="s">
        <v>95</v>
      </c>
      <c r="B68" s="33" t="s">
        <v>17</v>
      </c>
      <c r="C68" s="11" t="s">
        <v>110</v>
      </c>
      <c r="D68" s="12">
        <v>404200</v>
      </c>
      <c r="E68" s="34">
        <v>301400</v>
      </c>
      <c r="F68" s="35">
        <f t="shared" si="0"/>
        <v>102800</v>
      </c>
    </row>
    <row r="69" spans="1:6" x14ac:dyDescent="0.2">
      <c r="A69" s="10" t="s">
        <v>103</v>
      </c>
      <c r="B69" s="33" t="s">
        <v>17</v>
      </c>
      <c r="C69" s="11" t="s">
        <v>111</v>
      </c>
      <c r="D69" s="12">
        <v>404200</v>
      </c>
      <c r="E69" s="34">
        <v>301400</v>
      </c>
      <c r="F69" s="35">
        <f t="shared" si="0"/>
        <v>102800</v>
      </c>
    </row>
    <row r="70" spans="1:6" ht="90" x14ac:dyDescent="0.2">
      <c r="A70" s="36" t="s">
        <v>112</v>
      </c>
      <c r="B70" s="33" t="s">
        <v>17</v>
      </c>
      <c r="C70" s="11" t="s">
        <v>113</v>
      </c>
      <c r="D70" s="12">
        <v>404200</v>
      </c>
      <c r="E70" s="34">
        <v>301400</v>
      </c>
      <c r="F70" s="35">
        <f t="shared" si="0"/>
        <v>102800</v>
      </c>
    </row>
    <row r="71" spans="1:6" x14ac:dyDescent="0.2">
      <c r="A71" s="10" t="s">
        <v>12</v>
      </c>
      <c r="B71" s="33" t="s">
        <v>17</v>
      </c>
      <c r="C71" s="11" t="s">
        <v>114</v>
      </c>
      <c r="D71" s="12">
        <v>404200</v>
      </c>
      <c r="E71" s="34">
        <v>301400</v>
      </c>
      <c r="F71" s="35">
        <f t="shared" si="0"/>
        <v>102800</v>
      </c>
    </row>
    <row r="72" spans="1:6" x14ac:dyDescent="0.2">
      <c r="A72" s="10" t="s">
        <v>115</v>
      </c>
      <c r="B72" s="33" t="s">
        <v>17</v>
      </c>
      <c r="C72" s="11" t="s">
        <v>116</v>
      </c>
      <c r="D72" s="12">
        <v>262000</v>
      </c>
      <c r="E72" s="34" t="s">
        <v>11</v>
      </c>
      <c r="F72" s="35">
        <f t="shared" si="0"/>
        <v>262000</v>
      </c>
    </row>
    <row r="73" spans="1:6" ht="33.75" x14ac:dyDescent="0.2">
      <c r="A73" s="10" t="s">
        <v>95</v>
      </c>
      <c r="B73" s="33" t="s">
        <v>17</v>
      </c>
      <c r="C73" s="11" t="s">
        <v>117</v>
      </c>
      <c r="D73" s="12">
        <v>262000</v>
      </c>
      <c r="E73" s="34" t="s">
        <v>11</v>
      </c>
      <c r="F73" s="35">
        <f t="shared" si="0"/>
        <v>262000</v>
      </c>
    </row>
    <row r="74" spans="1:6" x14ac:dyDescent="0.2">
      <c r="A74" s="10" t="s">
        <v>97</v>
      </c>
      <c r="B74" s="33" t="s">
        <v>17</v>
      </c>
      <c r="C74" s="11" t="s">
        <v>118</v>
      </c>
      <c r="D74" s="12">
        <v>262000</v>
      </c>
      <c r="E74" s="34" t="s">
        <v>11</v>
      </c>
      <c r="F74" s="35">
        <f t="shared" si="0"/>
        <v>262000</v>
      </c>
    </row>
    <row r="75" spans="1:6" ht="56.25" x14ac:dyDescent="0.2">
      <c r="A75" s="10" t="s">
        <v>119</v>
      </c>
      <c r="B75" s="33" t="s">
        <v>17</v>
      </c>
      <c r="C75" s="11" t="s">
        <v>120</v>
      </c>
      <c r="D75" s="12">
        <v>262000</v>
      </c>
      <c r="E75" s="34" t="s">
        <v>11</v>
      </c>
      <c r="F75" s="35">
        <f t="shared" si="0"/>
        <v>262000</v>
      </c>
    </row>
    <row r="76" spans="1:6" x14ac:dyDescent="0.2">
      <c r="A76" s="10" t="s">
        <v>121</v>
      </c>
      <c r="B76" s="33" t="s">
        <v>17</v>
      </c>
      <c r="C76" s="11" t="s">
        <v>122</v>
      </c>
      <c r="D76" s="12">
        <v>262000</v>
      </c>
      <c r="E76" s="34" t="s">
        <v>11</v>
      </c>
      <c r="F76" s="35">
        <f t="shared" si="0"/>
        <v>262000</v>
      </c>
    </row>
    <row r="77" spans="1:6" x14ac:dyDescent="0.2">
      <c r="A77" s="10" t="s">
        <v>123</v>
      </c>
      <c r="B77" s="33" t="s">
        <v>17</v>
      </c>
      <c r="C77" s="11" t="s">
        <v>124</v>
      </c>
      <c r="D77" s="12">
        <v>4677600</v>
      </c>
      <c r="E77" s="34">
        <v>3198715.4</v>
      </c>
      <c r="F77" s="35">
        <f t="shared" si="0"/>
        <v>1478884.6</v>
      </c>
    </row>
    <row r="78" spans="1:6" ht="22.5" x14ac:dyDescent="0.2">
      <c r="A78" s="10" t="s">
        <v>33</v>
      </c>
      <c r="B78" s="33" t="s">
        <v>17</v>
      </c>
      <c r="C78" s="11" t="s">
        <v>125</v>
      </c>
      <c r="D78" s="12">
        <v>646100</v>
      </c>
      <c r="E78" s="34">
        <v>481832</v>
      </c>
      <c r="F78" s="35">
        <f t="shared" si="0"/>
        <v>164268</v>
      </c>
    </row>
    <row r="79" spans="1:6" ht="33.75" x14ac:dyDescent="0.2">
      <c r="A79" s="10" t="s">
        <v>35</v>
      </c>
      <c r="B79" s="33" t="s">
        <v>17</v>
      </c>
      <c r="C79" s="11" t="s">
        <v>126</v>
      </c>
      <c r="D79" s="12">
        <v>627100</v>
      </c>
      <c r="E79" s="34">
        <v>462832</v>
      </c>
      <c r="F79" s="35">
        <f t="shared" ref="F79:F142" si="1">IF(OR(D79="-",IF(E79="-",0,E79)&gt;=IF(D79="-",0,D79)),"-",IF(D79="-",0,D79)-IF(E79="-",0,E79))</f>
        <v>164268</v>
      </c>
    </row>
    <row r="80" spans="1:6" ht="78.75" x14ac:dyDescent="0.2">
      <c r="A80" s="36" t="s">
        <v>127</v>
      </c>
      <c r="B80" s="33" t="s">
        <v>17</v>
      </c>
      <c r="C80" s="11" t="s">
        <v>128</v>
      </c>
      <c r="D80" s="12">
        <v>415000</v>
      </c>
      <c r="E80" s="34">
        <v>368000</v>
      </c>
      <c r="F80" s="35">
        <f t="shared" si="1"/>
        <v>47000</v>
      </c>
    </row>
    <row r="81" spans="1:6" x14ac:dyDescent="0.2">
      <c r="A81" s="10" t="s">
        <v>31</v>
      </c>
      <c r="B81" s="33" t="s">
        <v>17</v>
      </c>
      <c r="C81" s="11" t="s">
        <v>129</v>
      </c>
      <c r="D81" s="12">
        <v>295000</v>
      </c>
      <c r="E81" s="34">
        <v>248000</v>
      </c>
      <c r="F81" s="35">
        <f t="shared" si="1"/>
        <v>47000</v>
      </c>
    </row>
    <row r="82" spans="1:6" x14ac:dyDescent="0.2">
      <c r="A82" s="10" t="s">
        <v>130</v>
      </c>
      <c r="B82" s="33" t="s">
        <v>17</v>
      </c>
      <c r="C82" s="11" t="s">
        <v>131</v>
      </c>
      <c r="D82" s="12">
        <v>120000</v>
      </c>
      <c r="E82" s="34">
        <v>120000</v>
      </c>
      <c r="F82" s="35" t="str">
        <f t="shared" si="1"/>
        <v>-</v>
      </c>
    </row>
    <row r="83" spans="1:6" ht="78.75" x14ac:dyDescent="0.2">
      <c r="A83" s="36" t="s">
        <v>132</v>
      </c>
      <c r="B83" s="33" t="s">
        <v>17</v>
      </c>
      <c r="C83" s="11" t="s">
        <v>133</v>
      </c>
      <c r="D83" s="12">
        <v>200000</v>
      </c>
      <c r="E83" s="34">
        <v>82757</v>
      </c>
      <c r="F83" s="35">
        <f t="shared" si="1"/>
        <v>117243</v>
      </c>
    </row>
    <row r="84" spans="1:6" x14ac:dyDescent="0.2">
      <c r="A84" s="10" t="s">
        <v>134</v>
      </c>
      <c r="B84" s="33" t="s">
        <v>17</v>
      </c>
      <c r="C84" s="11" t="s">
        <v>135</v>
      </c>
      <c r="D84" s="12">
        <v>200000</v>
      </c>
      <c r="E84" s="34">
        <v>82757</v>
      </c>
      <c r="F84" s="35">
        <f t="shared" si="1"/>
        <v>117243</v>
      </c>
    </row>
    <row r="85" spans="1:6" ht="67.5" x14ac:dyDescent="0.2">
      <c r="A85" s="10" t="s">
        <v>136</v>
      </c>
      <c r="B85" s="33" t="s">
        <v>17</v>
      </c>
      <c r="C85" s="11" t="s">
        <v>137</v>
      </c>
      <c r="D85" s="12">
        <v>12100</v>
      </c>
      <c r="E85" s="34">
        <v>12075</v>
      </c>
      <c r="F85" s="35">
        <f t="shared" si="1"/>
        <v>25</v>
      </c>
    </row>
    <row r="86" spans="1:6" x14ac:dyDescent="0.2">
      <c r="A86" s="10" t="s">
        <v>134</v>
      </c>
      <c r="B86" s="33" t="s">
        <v>17</v>
      </c>
      <c r="C86" s="11" t="s">
        <v>138</v>
      </c>
      <c r="D86" s="12">
        <v>12100</v>
      </c>
      <c r="E86" s="34">
        <v>12075</v>
      </c>
      <c r="F86" s="35">
        <f t="shared" si="1"/>
        <v>25</v>
      </c>
    </row>
    <row r="87" spans="1:6" ht="33.75" x14ac:dyDescent="0.2">
      <c r="A87" s="10" t="s">
        <v>139</v>
      </c>
      <c r="B87" s="33" t="s">
        <v>17</v>
      </c>
      <c r="C87" s="11" t="s">
        <v>140</v>
      </c>
      <c r="D87" s="12">
        <v>19000</v>
      </c>
      <c r="E87" s="34">
        <v>19000</v>
      </c>
      <c r="F87" s="35" t="str">
        <f t="shared" si="1"/>
        <v>-</v>
      </c>
    </row>
    <row r="88" spans="1:6" ht="67.5" x14ac:dyDescent="0.2">
      <c r="A88" s="36" t="s">
        <v>141</v>
      </c>
      <c r="B88" s="33" t="s">
        <v>17</v>
      </c>
      <c r="C88" s="11" t="s">
        <v>142</v>
      </c>
      <c r="D88" s="12">
        <v>19000</v>
      </c>
      <c r="E88" s="34">
        <v>19000</v>
      </c>
      <c r="F88" s="35" t="str">
        <f t="shared" si="1"/>
        <v>-</v>
      </c>
    </row>
    <row r="89" spans="1:6" x14ac:dyDescent="0.2">
      <c r="A89" s="10" t="s">
        <v>31</v>
      </c>
      <c r="B89" s="33" t="s">
        <v>17</v>
      </c>
      <c r="C89" s="11" t="s">
        <v>143</v>
      </c>
      <c r="D89" s="12">
        <v>19000</v>
      </c>
      <c r="E89" s="34">
        <v>19000</v>
      </c>
      <c r="F89" s="35" t="str">
        <f t="shared" si="1"/>
        <v>-</v>
      </c>
    </row>
    <row r="90" spans="1:6" ht="45" x14ac:dyDescent="0.2">
      <c r="A90" s="10" t="s">
        <v>48</v>
      </c>
      <c r="B90" s="33" t="s">
        <v>17</v>
      </c>
      <c r="C90" s="11" t="s">
        <v>144</v>
      </c>
      <c r="D90" s="12">
        <v>1266700</v>
      </c>
      <c r="E90" s="34">
        <v>855708</v>
      </c>
      <c r="F90" s="35">
        <f t="shared" si="1"/>
        <v>410992</v>
      </c>
    </row>
    <row r="91" spans="1:6" ht="22.5" x14ac:dyDescent="0.2">
      <c r="A91" s="10" t="s">
        <v>50</v>
      </c>
      <c r="B91" s="33" t="s">
        <v>17</v>
      </c>
      <c r="C91" s="11" t="s">
        <v>145</v>
      </c>
      <c r="D91" s="12">
        <v>1266700</v>
      </c>
      <c r="E91" s="34">
        <v>855708</v>
      </c>
      <c r="F91" s="35">
        <f t="shared" si="1"/>
        <v>410992</v>
      </c>
    </row>
    <row r="92" spans="1:6" ht="123.75" x14ac:dyDescent="0.2">
      <c r="A92" s="36" t="s">
        <v>146</v>
      </c>
      <c r="B92" s="33" t="s">
        <v>17</v>
      </c>
      <c r="C92" s="11" t="s">
        <v>147</v>
      </c>
      <c r="D92" s="12">
        <v>853900</v>
      </c>
      <c r="E92" s="34">
        <v>570830</v>
      </c>
      <c r="F92" s="35">
        <f t="shared" si="1"/>
        <v>283070</v>
      </c>
    </row>
    <row r="93" spans="1:6" x14ac:dyDescent="0.2">
      <c r="A93" s="10" t="s">
        <v>31</v>
      </c>
      <c r="B93" s="33" t="s">
        <v>17</v>
      </c>
      <c r="C93" s="11" t="s">
        <v>148</v>
      </c>
      <c r="D93" s="12">
        <v>853900</v>
      </c>
      <c r="E93" s="34">
        <v>570830</v>
      </c>
      <c r="F93" s="35">
        <f t="shared" si="1"/>
        <v>283070</v>
      </c>
    </row>
    <row r="94" spans="1:6" ht="101.25" x14ac:dyDescent="0.2">
      <c r="A94" s="36" t="s">
        <v>149</v>
      </c>
      <c r="B94" s="33" t="s">
        <v>17</v>
      </c>
      <c r="C94" s="11" t="s">
        <v>150</v>
      </c>
      <c r="D94" s="12">
        <v>180000</v>
      </c>
      <c r="E94" s="34">
        <v>180000</v>
      </c>
      <c r="F94" s="35" t="str">
        <f t="shared" si="1"/>
        <v>-</v>
      </c>
    </row>
    <row r="95" spans="1:6" x14ac:dyDescent="0.2">
      <c r="A95" s="10" t="s">
        <v>151</v>
      </c>
      <c r="B95" s="33" t="s">
        <v>17</v>
      </c>
      <c r="C95" s="11" t="s">
        <v>152</v>
      </c>
      <c r="D95" s="12">
        <v>180000</v>
      </c>
      <c r="E95" s="34">
        <v>180000</v>
      </c>
      <c r="F95" s="35" t="str">
        <f t="shared" si="1"/>
        <v>-</v>
      </c>
    </row>
    <row r="96" spans="1:6" ht="90" x14ac:dyDescent="0.2">
      <c r="A96" s="36" t="s">
        <v>153</v>
      </c>
      <c r="B96" s="33" t="s">
        <v>17</v>
      </c>
      <c r="C96" s="11" t="s">
        <v>154</v>
      </c>
      <c r="D96" s="12">
        <v>118900</v>
      </c>
      <c r="E96" s="34">
        <v>52670</v>
      </c>
      <c r="F96" s="35">
        <f t="shared" si="1"/>
        <v>66230</v>
      </c>
    </row>
    <row r="97" spans="1:6" x14ac:dyDescent="0.2">
      <c r="A97" s="10" t="s">
        <v>31</v>
      </c>
      <c r="B97" s="33" t="s">
        <v>17</v>
      </c>
      <c r="C97" s="11" t="s">
        <v>155</v>
      </c>
      <c r="D97" s="12">
        <v>118900</v>
      </c>
      <c r="E97" s="34">
        <v>52670</v>
      </c>
      <c r="F97" s="35">
        <f t="shared" si="1"/>
        <v>66230</v>
      </c>
    </row>
    <row r="98" spans="1:6" ht="90" x14ac:dyDescent="0.2">
      <c r="A98" s="36" t="s">
        <v>156</v>
      </c>
      <c r="B98" s="33" t="s">
        <v>17</v>
      </c>
      <c r="C98" s="11" t="s">
        <v>157</v>
      </c>
      <c r="D98" s="12">
        <v>45200</v>
      </c>
      <c r="E98" s="34">
        <v>10560</v>
      </c>
      <c r="F98" s="35">
        <f t="shared" si="1"/>
        <v>34640</v>
      </c>
    </row>
    <row r="99" spans="1:6" x14ac:dyDescent="0.2">
      <c r="A99" s="10" t="s">
        <v>31</v>
      </c>
      <c r="B99" s="33" t="s">
        <v>17</v>
      </c>
      <c r="C99" s="11" t="s">
        <v>158</v>
      </c>
      <c r="D99" s="12">
        <v>45200</v>
      </c>
      <c r="E99" s="34">
        <v>10560</v>
      </c>
      <c r="F99" s="35">
        <f t="shared" si="1"/>
        <v>34640</v>
      </c>
    </row>
    <row r="100" spans="1:6" ht="90" x14ac:dyDescent="0.2">
      <c r="A100" s="36" t="s">
        <v>75</v>
      </c>
      <c r="B100" s="33" t="s">
        <v>17</v>
      </c>
      <c r="C100" s="11" t="s">
        <v>159</v>
      </c>
      <c r="D100" s="12">
        <v>24000</v>
      </c>
      <c r="E100" s="34">
        <v>12000</v>
      </c>
      <c r="F100" s="35">
        <f t="shared" si="1"/>
        <v>12000</v>
      </c>
    </row>
    <row r="101" spans="1:6" x14ac:dyDescent="0.2">
      <c r="A101" s="10" t="s">
        <v>31</v>
      </c>
      <c r="B101" s="33" t="s">
        <v>17</v>
      </c>
      <c r="C101" s="11" t="s">
        <v>160</v>
      </c>
      <c r="D101" s="12">
        <v>24000</v>
      </c>
      <c r="E101" s="34">
        <v>12000</v>
      </c>
      <c r="F101" s="35">
        <f t="shared" si="1"/>
        <v>12000</v>
      </c>
    </row>
    <row r="102" spans="1:6" ht="78.75" x14ac:dyDescent="0.2">
      <c r="A102" s="36" t="s">
        <v>161</v>
      </c>
      <c r="B102" s="33" t="s">
        <v>17</v>
      </c>
      <c r="C102" s="11" t="s">
        <v>162</v>
      </c>
      <c r="D102" s="12">
        <v>44700</v>
      </c>
      <c r="E102" s="34">
        <v>29648</v>
      </c>
      <c r="F102" s="35">
        <f t="shared" si="1"/>
        <v>15052</v>
      </c>
    </row>
    <row r="103" spans="1:6" ht="22.5" x14ac:dyDescent="0.2">
      <c r="A103" s="10" t="s">
        <v>65</v>
      </c>
      <c r="B103" s="33" t="s">
        <v>17</v>
      </c>
      <c r="C103" s="11" t="s">
        <v>163</v>
      </c>
      <c r="D103" s="12">
        <v>44700</v>
      </c>
      <c r="E103" s="34">
        <v>29648</v>
      </c>
      <c r="F103" s="35">
        <f t="shared" si="1"/>
        <v>15052</v>
      </c>
    </row>
    <row r="104" spans="1:6" ht="33.75" x14ac:dyDescent="0.2">
      <c r="A104" s="10" t="s">
        <v>164</v>
      </c>
      <c r="B104" s="33" t="s">
        <v>17</v>
      </c>
      <c r="C104" s="11" t="s">
        <v>165</v>
      </c>
      <c r="D104" s="12">
        <v>1536300</v>
      </c>
      <c r="E104" s="34">
        <v>1018281.46</v>
      </c>
      <c r="F104" s="35">
        <f t="shared" si="1"/>
        <v>518018.54000000004</v>
      </c>
    </row>
    <row r="105" spans="1:6" ht="22.5" x14ac:dyDescent="0.2">
      <c r="A105" s="10" t="s">
        <v>166</v>
      </c>
      <c r="B105" s="33" t="s">
        <v>17</v>
      </c>
      <c r="C105" s="11" t="s">
        <v>167</v>
      </c>
      <c r="D105" s="12">
        <v>1536300</v>
      </c>
      <c r="E105" s="34">
        <v>1018281.46</v>
      </c>
      <c r="F105" s="35">
        <f t="shared" si="1"/>
        <v>518018.54000000004</v>
      </c>
    </row>
    <row r="106" spans="1:6" ht="78.75" x14ac:dyDescent="0.2">
      <c r="A106" s="36" t="s">
        <v>168</v>
      </c>
      <c r="B106" s="33" t="s">
        <v>17</v>
      </c>
      <c r="C106" s="11" t="s">
        <v>169</v>
      </c>
      <c r="D106" s="12">
        <v>478700</v>
      </c>
      <c r="E106" s="34">
        <v>258483.46</v>
      </c>
      <c r="F106" s="35">
        <f t="shared" si="1"/>
        <v>220216.54</v>
      </c>
    </row>
    <row r="107" spans="1:6" x14ac:dyDescent="0.2">
      <c r="A107" s="10" t="s">
        <v>31</v>
      </c>
      <c r="B107" s="33" t="s">
        <v>17</v>
      </c>
      <c r="C107" s="11" t="s">
        <v>170</v>
      </c>
      <c r="D107" s="12">
        <v>478700</v>
      </c>
      <c r="E107" s="34">
        <v>258483.46</v>
      </c>
      <c r="F107" s="35">
        <f t="shared" si="1"/>
        <v>220216.54</v>
      </c>
    </row>
    <row r="108" spans="1:6" ht="67.5" x14ac:dyDescent="0.2">
      <c r="A108" s="10" t="s">
        <v>171</v>
      </c>
      <c r="B108" s="33" t="s">
        <v>17</v>
      </c>
      <c r="C108" s="11" t="s">
        <v>172</v>
      </c>
      <c r="D108" s="12">
        <v>200000</v>
      </c>
      <c r="E108" s="34">
        <v>115000</v>
      </c>
      <c r="F108" s="35">
        <f t="shared" si="1"/>
        <v>85000</v>
      </c>
    </row>
    <row r="109" spans="1:6" x14ac:dyDescent="0.2">
      <c r="A109" s="10" t="s">
        <v>31</v>
      </c>
      <c r="B109" s="33" t="s">
        <v>17</v>
      </c>
      <c r="C109" s="11" t="s">
        <v>173</v>
      </c>
      <c r="D109" s="12">
        <v>200000</v>
      </c>
      <c r="E109" s="34">
        <v>115000</v>
      </c>
      <c r="F109" s="35">
        <f t="shared" si="1"/>
        <v>85000</v>
      </c>
    </row>
    <row r="110" spans="1:6" ht="67.5" x14ac:dyDescent="0.2">
      <c r="A110" s="10" t="s">
        <v>174</v>
      </c>
      <c r="B110" s="33" t="s">
        <v>17</v>
      </c>
      <c r="C110" s="11" t="s">
        <v>175</v>
      </c>
      <c r="D110" s="12">
        <v>175400</v>
      </c>
      <c r="E110" s="34">
        <v>139398</v>
      </c>
      <c r="F110" s="35">
        <f t="shared" si="1"/>
        <v>36002</v>
      </c>
    </row>
    <row r="111" spans="1:6" x14ac:dyDescent="0.2">
      <c r="A111" s="10" t="s">
        <v>67</v>
      </c>
      <c r="B111" s="33" t="s">
        <v>17</v>
      </c>
      <c r="C111" s="11" t="s">
        <v>176</v>
      </c>
      <c r="D111" s="12">
        <v>175400</v>
      </c>
      <c r="E111" s="34">
        <v>139398</v>
      </c>
      <c r="F111" s="35">
        <f t="shared" si="1"/>
        <v>36002</v>
      </c>
    </row>
    <row r="112" spans="1:6" ht="123.75" x14ac:dyDescent="0.2">
      <c r="A112" s="36" t="s">
        <v>177</v>
      </c>
      <c r="B112" s="33" t="s">
        <v>17</v>
      </c>
      <c r="C112" s="11" t="s">
        <v>178</v>
      </c>
      <c r="D112" s="12">
        <v>682200</v>
      </c>
      <c r="E112" s="34">
        <v>505400</v>
      </c>
      <c r="F112" s="35">
        <f t="shared" si="1"/>
        <v>176800</v>
      </c>
    </row>
    <row r="113" spans="1:6" x14ac:dyDescent="0.2">
      <c r="A113" s="10" t="s">
        <v>12</v>
      </c>
      <c r="B113" s="33" t="s">
        <v>17</v>
      </c>
      <c r="C113" s="11" t="s">
        <v>179</v>
      </c>
      <c r="D113" s="12">
        <v>682200</v>
      </c>
      <c r="E113" s="34">
        <v>505400</v>
      </c>
      <c r="F113" s="35">
        <f t="shared" si="1"/>
        <v>176800</v>
      </c>
    </row>
    <row r="114" spans="1:6" ht="33.75" x14ac:dyDescent="0.2">
      <c r="A114" s="10" t="s">
        <v>95</v>
      </c>
      <c r="B114" s="33" t="s">
        <v>17</v>
      </c>
      <c r="C114" s="11" t="s">
        <v>180</v>
      </c>
      <c r="D114" s="12">
        <v>1228500</v>
      </c>
      <c r="E114" s="34">
        <v>842893.94</v>
      </c>
      <c r="F114" s="35">
        <f t="shared" si="1"/>
        <v>385606.06000000006</v>
      </c>
    </row>
    <row r="115" spans="1:6" x14ac:dyDescent="0.2">
      <c r="A115" s="10" t="s">
        <v>97</v>
      </c>
      <c r="B115" s="33" t="s">
        <v>17</v>
      </c>
      <c r="C115" s="11" t="s">
        <v>181</v>
      </c>
      <c r="D115" s="12">
        <v>219600</v>
      </c>
      <c r="E115" s="34">
        <v>219297</v>
      </c>
      <c r="F115" s="35">
        <f t="shared" si="1"/>
        <v>303</v>
      </c>
    </row>
    <row r="116" spans="1:6" ht="56.25" x14ac:dyDescent="0.2">
      <c r="A116" s="10" t="s">
        <v>119</v>
      </c>
      <c r="B116" s="33" t="s">
        <v>17</v>
      </c>
      <c r="C116" s="11" t="s">
        <v>182</v>
      </c>
      <c r="D116" s="12">
        <v>219600</v>
      </c>
      <c r="E116" s="34">
        <v>219297</v>
      </c>
      <c r="F116" s="35">
        <f t="shared" si="1"/>
        <v>303</v>
      </c>
    </row>
    <row r="117" spans="1:6" x14ac:dyDescent="0.2">
      <c r="A117" s="10" t="s">
        <v>31</v>
      </c>
      <c r="B117" s="33" t="s">
        <v>17</v>
      </c>
      <c r="C117" s="11" t="s">
        <v>183</v>
      </c>
      <c r="D117" s="12">
        <v>90000</v>
      </c>
      <c r="E117" s="34">
        <v>90000</v>
      </c>
      <c r="F117" s="35" t="str">
        <f t="shared" si="1"/>
        <v>-</v>
      </c>
    </row>
    <row r="118" spans="1:6" x14ac:dyDescent="0.2">
      <c r="A118" s="10" t="s">
        <v>134</v>
      </c>
      <c r="B118" s="33" t="s">
        <v>17</v>
      </c>
      <c r="C118" s="11" t="s">
        <v>184</v>
      </c>
      <c r="D118" s="12">
        <v>79600</v>
      </c>
      <c r="E118" s="34">
        <v>79297</v>
      </c>
      <c r="F118" s="35">
        <f t="shared" si="1"/>
        <v>303</v>
      </c>
    </row>
    <row r="119" spans="1:6" x14ac:dyDescent="0.2">
      <c r="A119" s="10" t="s">
        <v>151</v>
      </c>
      <c r="B119" s="33" t="s">
        <v>17</v>
      </c>
      <c r="C119" s="11" t="s">
        <v>185</v>
      </c>
      <c r="D119" s="12">
        <v>50000</v>
      </c>
      <c r="E119" s="34">
        <v>50000</v>
      </c>
      <c r="F119" s="35" t="str">
        <f t="shared" si="1"/>
        <v>-</v>
      </c>
    </row>
    <row r="120" spans="1:6" x14ac:dyDescent="0.2">
      <c r="A120" s="10" t="s">
        <v>103</v>
      </c>
      <c r="B120" s="33" t="s">
        <v>17</v>
      </c>
      <c r="C120" s="11" t="s">
        <v>186</v>
      </c>
      <c r="D120" s="12">
        <v>1008900</v>
      </c>
      <c r="E120" s="34">
        <v>623596.93999999994</v>
      </c>
      <c r="F120" s="35">
        <f t="shared" si="1"/>
        <v>385303.06000000006</v>
      </c>
    </row>
    <row r="121" spans="1:6" ht="112.5" x14ac:dyDescent="0.2">
      <c r="A121" s="36" t="s">
        <v>187</v>
      </c>
      <c r="B121" s="33" t="s">
        <v>17</v>
      </c>
      <c r="C121" s="11" t="s">
        <v>188</v>
      </c>
      <c r="D121" s="12">
        <v>928900</v>
      </c>
      <c r="E121" s="34">
        <v>593596.93999999994</v>
      </c>
      <c r="F121" s="35">
        <f t="shared" si="1"/>
        <v>335303.06000000006</v>
      </c>
    </row>
    <row r="122" spans="1:6" ht="33.75" x14ac:dyDescent="0.2">
      <c r="A122" s="10" t="s">
        <v>189</v>
      </c>
      <c r="B122" s="33" t="s">
        <v>17</v>
      </c>
      <c r="C122" s="11" t="s">
        <v>190</v>
      </c>
      <c r="D122" s="12">
        <v>928900</v>
      </c>
      <c r="E122" s="34">
        <v>593596.93999999994</v>
      </c>
      <c r="F122" s="35">
        <f t="shared" si="1"/>
        <v>335303.06000000006</v>
      </c>
    </row>
    <row r="123" spans="1:6" ht="45" x14ac:dyDescent="0.2">
      <c r="A123" s="10" t="s">
        <v>191</v>
      </c>
      <c r="B123" s="33" t="s">
        <v>17</v>
      </c>
      <c r="C123" s="11" t="s">
        <v>192</v>
      </c>
      <c r="D123" s="12">
        <v>80000</v>
      </c>
      <c r="E123" s="34">
        <v>30000</v>
      </c>
      <c r="F123" s="35">
        <f t="shared" si="1"/>
        <v>50000</v>
      </c>
    </row>
    <row r="124" spans="1:6" x14ac:dyDescent="0.2">
      <c r="A124" s="10" t="s">
        <v>151</v>
      </c>
      <c r="B124" s="33" t="s">
        <v>17</v>
      </c>
      <c r="C124" s="11" t="s">
        <v>193</v>
      </c>
      <c r="D124" s="12">
        <v>80000</v>
      </c>
      <c r="E124" s="34">
        <v>30000</v>
      </c>
      <c r="F124" s="35">
        <f t="shared" si="1"/>
        <v>50000</v>
      </c>
    </row>
    <row r="125" spans="1:6" ht="22.5" x14ac:dyDescent="0.2">
      <c r="A125" s="21" t="s">
        <v>194</v>
      </c>
      <c r="B125" s="22" t="s">
        <v>17</v>
      </c>
      <c r="C125" s="23" t="s">
        <v>195</v>
      </c>
      <c r="D125" s="24">
        <v>4277000</v>
      </c>
      <c r="E125" s="25">
        <v>3207880.36</v>
      </c>
      <c r="F125" s="26">
        <f t="shared" si="1"/>
        <v>1069119.6400000001</v>
      </c>
    </row>
    <row r="126" spans="1:6" ht="33.75" x14ac:dyDescent="0.2">
      <c r="A126" s="10" t="s">
        <v>196</v>
      </c>
      <c r="B126" s="33" t="s">
        <v>17</v>
      </c>
      <c r="C126" s="11" t="s">
        <v>197</v>
      </c>
      <c r="D126" s="12">
        <v>13100</v>
      </c>
      <c r="E126" s="34" t="s">
        <v>11</v>
      </c>
      <c r="F126" s="35">
        <f t="shared" si="1"/>
        <v>13100</v>
      </c>
    </row>
    <row r="127" spans="1:6" ht="56.25" x14ac:dyDescent="0.2">
      <c r="A127" s="10" t="s">
        <v>198</v>
      </c>
      <c r="B127" s="33" t="s">
        <v>17</v>
      </c>
      <c r="C127" s="11" t="s">
        <v>199</v>
      </c>
      <c r="D127" s="12">
        <v>13100</v>
      </c>
      <c r="E127" s="34" t="s">
        <v>11</v>
      </c>
      <c r="F127" s="35">
        <f t="shared" si="1"/>
        <v>13100</v>
      </c>
    </row>
    <row r="128" spans="1:6" ht="22.5" x14ac:dyDescent="0.2">
      <c r="A128" s="10" t="s">
        <v>200</v>
      </c>
      <c r="B128" s="33" t="s">
        <v>17</v>
      </c>
      <c r="C128" s="11" t="s">
        <v>201</v>
      </c>
      <c r="D128" s="12">
        <v>13100</v>
      </c>
      <c r="E128" s="34" t="s">
        <v>11</v>
      </c>
      <c r="F128" s="35">
        <f t="shared" si="1"/>
        <v>13100</v>
      </c>
    </row>
    <row r="129" spans="1:6" ht="101.25" x14ac:dyDescent="0.2">
      <c r="A129" s="36" t="s">
        <v>202</v>
      </c>
      <c r="B129" s="33" t="s">
        <v>17</v>
      </c>
      <c r="C129" s="11" t="s">
        <v>203</v>
      </c>
      <c r="D129" s="12">
        <v>13100</v>
      </c>
      <c r="E129" s="34" t="s">
        <v>11</v>
      </c>
      <c r="F129" s="35">
        <f t="shared" si="1"/>
        <v>13100</v>
      </c>
    </row>
    <row r="130" spans="1:6" x14ac:dyDescent="0.2">
      <c r="A130" s="10" t="s">
        <v>31</v>
      </c>
      <c r="B130" s="33" t="s">
        <v>17</v>
      </c>
      <c r="C130" s="11" t="s">
        <v>204</v>
      </c>
      <c r="D130" s="12">
        <v>13100</v>
      </c>
      <c r="E130" s="34" t="s">
        <v>11</v>
      </c>
      <c r="F130" s="35">
        <f t="shared" si="1"/>
        <v>13100</v>
      </c>
    </row>
    <row r="131" spans="1:6" ht="33.75" x14ac:dyDescent="0.2">
      <c r="A131" s="10" t="s">
        <v>205</v>
      </c>
      <c r="B131" s="33" t="s">
        <v>17</v>
      </c>
      <c r="C131" s="11" t="s">
        <v>206</v>
      </c>
      <c r="D131" s="12">
        <v>4091900</v>
      </c>
      <c r="E131" s="34">
        <v>3073200</v>
      </c>
      <c r="F131" s="35">
        <f t="shared" si="1"/>
        <v>1018700</v>
      </c>
    </row>
    <row r="132" spans="1:6" ht="56.25" x14ac:dyDescent="0.2">
      <c r="A132" s="10" t="s">
        <v>198</v>
      </c>
      <c r="B132" s="33" t="s">
        <v>17</v>
      </c>
      <c r="C132" s="11" t="s">
        <v>207</v>
      </c>
      <c r="D132" s="12">
        <v>4091900</v>
      </c>
      <c r="E132" s="34">
        <v>3073200</v>
      </c>
      <c r="F132" s="35">
        <f t="shared" si="1"/>
        <v>1018700</v>
      </c>
    </row>
    <row r="133" spans="1:6" ht="22.5" x14ac:dyDescent="0.2">
      <c r="A133" s="10" t="s">
        <v>200</v>
      </c>
      <c r="B133" s="33" t="s">
        <v>17</v>
      </c>
      <c r="C133" s="11" t="s">
        <v>208</v>
      </c>
      <c r="D133" s="12">
        <v>4091900</v>
      </c>
      <c r="E133" s="34">
        <v>3073200</v>
      </c>
      <c r="F133" s="35">
        <f t="shared" si="1"/>
        <v>1018700</v>
      </c>
    </row>
    <row r="134" spans="1:6" ht="90" x14ac:dyDescent="0.2">
      <c r="A134" s="36" t="s">
        <v>209</v>
      </c>
      <c r="B134" s="33" t="s">
        <v>17</v>
      </c>
      <c r="C134" s="11" t="s">
        <v>210</v>
      </c>
      <c r="D134" s="12">
        <v>16800</v>
      </c>
      <c r="E134" s="34">
        <v>16800</v>
      </c>
      <c r="F134" s="35" t="str">
        <f t="shared" si="1"/>
        <v>-</v>
      </c>
    </row>
    <row r="135" spans="1:6" x14ac:dyDescent="0.2">
      <c r="A135" s="10" t="s">
        <v>31</v>
      </c>
      <c r="B135" s="33" t="s">
        <v>17</v>
      </c>
      <c r="C135" s="11" t="s">
        <v>211</v>
      </c>
      <c r="D135" s="12">
        <v>16800</v>
      </c>
      <c r="E135" s="34">
        <v>16800</v>
      </c>
      <c r="F135" s="35" t="str">
        <f t="shared" si="1"/>
        <v>-</v>
      </c>
    </row>
    <row r="136" spans="1:6" ht="146.25" x14ac:dyDescent="0.2">
      <c r="A136" s="36" t="s">
        <v>212</v>
      </c>
      <c r="B136" s="33" t="s">
        <v>17</v>
      </c>
      <c r="C136" s="11" t="s">
        <v>213</v>
      </c>
      <c r="D136" s="12">
        <v>4075100</v>
      </c>
      <c r="E136" s="34">
        <v>3056400</v>
      </c>
      <c r="F136" s="35">
        <f t="shared" si="1"/>
        <v>1018700</v>
      </c>
    </row>
    <row r="137" spans="1:6" x14ac:dyDescent="0.2">
      <c r="A137" s="10" t="s">
        <v>12</v>
      </c>
      <c r="B137" s="33" t="s">
        <v>17</v>
      </c>
      <c r="C137" s="11" t="s">
        <v>214</v>
      </c>
      <c r="D137" s="12">
        <v>4075100</v>
      </c>
      <c r="E137" s="34">
        <v>3056400</v>
      </c>
      <c r="F137" s="35">
        <f t="shared" si="1"/>
        <v>1018700</v>
      </c>
    </row>
    <row r="138" spans="1:6" ht="22.5" x14ac:dyDescent="0.2">
      <c r="A138" s="10" t="s">
        <v>215</v>
      </c>
      <c r="B138" s="33" t="s">
        <v>17</v>
      </c>
      <c r="C138" s="11" t="s">
        <v>216</v>
      </c>
      <c r="D138" s="12">
        <v>172000</v>
      </c>
      <c r="E138" s="34">
        <v>134680.35999999999</v>
      </c>
      <c r="F138" s="35">
        <f t="shared" si="1"/>
        <v>37319.640000000014</v>
      </c>
    </row>
    <row r="139" spans="1:6" ht="56.25" x14ac:dyDescent="0.2">
      <c r="A139" s="10" t="s">
        <v>198</v>
      </c>
      <c r="B139" s="33" t="s">
        <v>17</v>
      </c>
      <c r="C139" s="11" t="s">
        <v>217</v>
      </c>
      <c r="D139" s="12">
        <v>16000</v>
      </c>
      <c r="E139" s="34">
        <v>15930.36</v>
      </c>
      <c r="F139" s="35">
        <f t="shared" si="1"/>
        <v>69.639999999999418</v>
      </c>
    </row>
    <row r="140" spans="1:6" ht="22.5" x14ac:dyDescent="0.2">
      <c r="A140" s="10" t="s">
        <v>200</v>
      </c>
      <c r="B140" s="33" t="s">
        <v>17</v>
      </c>
      <c r="C140" s="11" t="s">
        <v>218</v>
      </c>
      <c r="D140" s="12">
        <v>16000</v>
      </c>
      <c r="E140" s="34">
        <v>15930.36</v>
      </c>
      <c r="F140" s="35">
        <f t="shared" si="1"/>
        <v>69.639999999999418</v>
      </c>
    </row>
    <row r="141" spans="1:6" ht="78.75" x14ac:dyDescent="0.2">
      <c r="A141" s="36" t="s">
        <v>219</v>
      </c>
      <c r="B141" s="33" t="s">
        <v>17</v>
      </c>
      <c r="C141" s="11" t="s">
        <v>220</v>
      </c>
      <c r="D141" s="12">
        <v>16000</v>
      </c>
      <c r="E141" s="34">
        <v>15930.36</v>
      </c>
      <c r="F141" s="35">
        <f t="shared" si="1"/>
        <v>69.639999999999418</v>
      </c>
    </row>
    <row r="142" spans="1:6" x14ac:dyDescent="0.2">
      <c r="A142" s="10" t="s">
        <v>31</v>
      </c>
      <c r="B142" s="33" t="s">
        <v>17</v>
      </c>
      <c r="C142" s="11" t="s">
        <v>221</v>
      </c>
      <c r="D142" s="12">
        <v>16000</v>
      </c>
      <c r="E142" s="34">
        <v>15930.36</v>
      </c>
      <c r="F142" s="35">
        <f t="shared" si="1"/>
        <v>69.639999999999418</v>
      </c>
    </row>
    <row r="143" spans="1:6" ht="33.75" x14ac:dyDescent="0.2">
      <c r="A143" s="10" t="s">
        <v>222</v>
      </c>
      <c r="B143" s="33" t="s">
        <v>17</v>
      </c>
      <c r="C143" s="11" t="s">
        <v>223</v>
      </c>
      <c r="D143" s="12">
        <v>156000</v>
      </c>
      <c r="E143" s="34">
        <v>118750</v>
      </c>
      <c r="F143" s="35">
        <f t="shared" ref="F143:F206" si="2">IF(OR(D143="-",IF(E143="-",0,E143)&gt;=IF(D143="-",0,D143)),"-",IF(D143="-",0,D143)-IF(E143="-",0,E143))</f>
        <v>37250</v>
      </c>
    </row>
    <row r="144" spans="1:6" ht="22.5" x14ac:dyDescent="0.2">
      <c r="A144" s="10" t="s">
        <v>224</v>
      </c>
      <c r="B144" s="33" t="s">
        <v>17</v>
      </c>
      <c r="C144" s="11" t="s">
        <v>225</v>
      </c>
      <c r="D144" s="12">
        <v>156000</v>
      </c>
      <c r="E144" s="34">
        <v>118750</v>
      </c>
      <c r="F144" s="35">
        <f t="shared" si="2"/>
        <v>37250</v>
      </c>
    </row>
    <row r="145" spans="1:6" ht="78.75" x14ac:dyDescent="0.2">
      <c r="A145" s="36" t="s">
        <v>226</v>
      </c>
      <c r="B145" s="33" t="s">
        <v>17</v>
      </c>
      <c r="C145" s="11" t="s">
        <v>227</v>
      </c>
      <c r="D145" s="12">
        <v>156000</v>
      </c>
      <c r="E145" s="34">
        <v>118750</v>
      </c>
      <c r="F145" s="35">
        <f t="shared" si="2"/>
        <v>37250</v>
      </c>
    </row>
    <row r="146" spans="1:6" x14ac:dyDescent="0.2">
      <c r="A146" s="10" t="s">
        <v>31</v>
      </c>
      <c r="B146" s="33" t="s">
        <v>17</v>
      </c>
      <c r="C146" s="11" t="s">
        <v>228</v>
      </c>
      <c r="D146" s="12">
        <v>156000</v>
      </c>
      <c r="E146" s="34">
        <v>118750</v>
      </c>
      <c r="F146" s="35">
        <f t="shared" si="2"/>
        <v>37250</v>
      </c>
    </row>
    <row r="147" spans="1:6" x14ac:dyDescent="0.2">
      <c r="A147" s="21" t="s">
        <v>229</v>
      </c>
      <c r="B147" s="22" t="s">
        <v>17</v>
      </c>
      <c r="C147" s="23" t="s">
        <v>230</v>
      </c>
      <c r="D147" s="24">
        <v>220768400</v>
      </c>
      <c r="E147" s="25">
        <v>124190386.56999999</v>
      </c>
      <c r="F147" s="26">
        <f t="shared" si="2"/>
        <v>96578013.430000007</v>
      </c>
    </row>
    <row r="148" spans="1:6" x14ac:dyDescent="0.2">
      <c r="A148" s="10" t="s">
        <v>231</v>
      </c>
      <c r="B148" s="33" t="s">
        <v>17</v>
      </c>
      <c r="C148" s="11" t="s">
        <v>232</v>
      </c>
      <c r="D148" s="12">
        <v>220458400</v>
      </c>
      <c r="E148" s="34">
        <v>123953494.56999999</v>
      </c>
      <c r="F148" s="35">
        <f t="shared" si="2"/>
        <v>96504905.430000007</v>
      </c>
    </row>
    <row r="149" spans="1:6" ht="33.75" x14ac:dyDescent="0.2">
      <c r="A149" s="10" t="s">
        <v>233</v>
      </c>
      <c r="B149" s="33" t="s">
        <v>17</v>
      </c>
      <c r="C149" s="11" t="s">
        <v>234</v>
      </c>
      <c r="D149" s="12">
        <v>220458400</v>
      </c>
      <c r="E149" s="34">
        <v>123953494.56999999</v>
      </c>
      <c r="F149" s="35">
        <f t="shared" si="2"/>
        <v>96504905.430000007</v>
      </c>
    </row>
    <row r="150" spans="1:6" ht="33.75" x14ac:dyDescent="0.2">
      <c r="A150" s="10" t="s">
        <v>235</v>
      </c>
      <c r="B150" s="33" t="s">
        <v>17</v>
      </c>
      <c r="C150" s="11" t="s">
        <v>236</v>
      </c>
      <c r="D150" s="12">
        <v>214920300</v>
      </c>
      <c r="E150" s="34">
        <v>120464738.62</v>
      </c>
      <c r="F150" s="35">
        <f t="shared" si="2"/>
        <v>94455561.379999995</v>
      </c>
    </row>
    <row r="151" spans="1:6" ht="78.75" x14ac:dyDescent="0.2">
      <c r="A151" s="36" t="s">
        <v>237</v>
      </c>
      <c r="B151" s="33" t="s">
        <v>17</v>
      </c>
      <c r="C151" s="11" t="s">
        <v>238</v>
      </c>
      <c r="D151" s="12">
        <v>39596100</v>
      </c>
      <c r="E151" s="34">
        <v>27499745.07</v>
      </c>
      <c r="F151" s="35">
        <f t="shared" si="2"/>
        <v>12096354.93</v>
      </c>
    </row>
    <row r="152" spans="1:6" x14ac:dyDescent="0.2">
      <c r="A152" s="10" t="s">
        <v>31</v>
      </c>
      <c r="B152" s="33" t="s">
        <v>17</v>
      </c>
      <c r="C152" s="11" t="s">
        <v>239</v>
      </c>
      <c r="D152" s="12">
        <v>39596100</v>
      </c>
      <c r="E152" s="34">
        <v>27499745.07</v>
      </c>
      <c r="F152" s="35">
        <f t="shared" si="2"/>
        <v>12096354.93</v>
      </c>
    </row>
    <row r="153" spans="1:6" ht="78.75" x14ac:dyDescent="0.2">
      <c r="A153" s="36" t="s">
        <v>240</v>
      </c>
      <c r="B153" s="33" t="s">
        <v>17</v>
      </c>
      <c r="C153" s="11" t="s">
        <v>241</v>
      </c>
      <c r="D153" s="12">
        <v>1156300</v>
      </c>
      <c r="E153" s="34">
        <v>1155834.02</v>
      </c>
      <c r="F153" s="35">
        <f t="shared" si="2"/>
        <v>465.97999999998137</v>
      </c>
    </row>
    <row r="154" spans="1:6" x14ac:dyDescent="0.2">
      <c r="A154" s="10" t="s">
        <v>31</v>
      </c>
      <c r="B154" s="33" t="s">
        <v>17</v>
      </c>
      <c r="C154" s="11" t="s">
        <v>242</v>
      </c>
      <c r="D154" s="12">
        <v>1156300</v>
      </c>
      <c r="E154" s="34">
        <v>1155834.02</v>
      </c>
      <c r="F154" s="35">
        <f t="shared" si="2"/>
        <v>465.97999999998137</v>
      </c>
    </row>
    <row r="155" spans="1:6" ht="112.5" x14ac:dyDescent="0.2">
      <c r="A155" s="36" t="s">
        <v>243</v>
      </c>
      <c r="B155" s="33" t="s">
        <v>17</v>
      </c>
      <c r="C155" s="11" t="s">
        <v>244</v>
      </c>
      <c r="D155" s="12">
        <v>220000</v>
      </c>
      <c r="E155" s="34" t="s">
        <v>11</v>
      </c>
      <c r="F155" s="35">
        <f t="shared" si="2"/>
        <v>220000</v>
      </c>
    </row>
    <row r="156" spans="1:6" x14ac:dyDescent="0.2">
      <c r="A156" s="10" t="s">
        <v>31</v>
      </c>
      <c r="B156" s="33" t="s">
        <v>17</v>
      </c>
      <c r="C156" s="11" t="s">
        <v>245</v>
      </c>
      <c r="D156" s="12">
        <v>220000</v>
      </c>
      <c r="E156" s="34" t="s">
        <v>11</v>
      </c>
      <c r="F156" s="35">
        <f t="shared" si="2"/>
        <v>220000</v>
      </c>
    </row>
    <row r="157" spans="1:6" ht="78.75" x14ac:dyDescent="0.2">
      <c r="A157" s="36" t="s">
        <v>246</v>
      </c>
      <c r="B157" s="33" t="s">
        <v>17</v>
      </c>
      <c r="C157" s="11" t="s">
        <v>247</v>
      </c>
      <c r="D157" s="12">
        <v>50000</v>
      </c>
      <c r="E157" s="34">
        <v>50000</v>
      </c>
      <c r="F157" s="35" t="str">
        <f t="shared" si="2"/>
        <v>-</v>
      </c>
    </row>
    <row r="158" spans="1:6" ht="33.75" x14ac:dyDescent="0.2">
      <c r="A158" s="10" t="s">
        <v>189</v>
      </c>
      <c r="B158" s="33" t="s">
        <v>17</v>
      </c>
      <c r="C158" s="11" t="s">
        <v>248</v>
      </c>
      <c r="D158" s="12">
        <v>50000</v>
      </c>
      <c r="E158" s="34">
        <v>50000</v>
      </c>
      <c r="F158" s="35" t="str">
        <f t="shared" si="2"/>
        <v>-</v>
      </c>
    </row>
    <row r="159" spans="1:6" ht="90" x14ac:dyDescent="0.2">
      <c r="A159" s="36" t="s">
        <v>249</v>
      </c>
      <c r="B159" s="33" t="s">
        <v>17</v>
      </c>
      <c r="C159" s="11" t="s">
        <v>250</v>
      </c>
      <c r="D159" s="12">
        <v>745000</v>
      </c>
      <c r="E159" s="34" t="s">
        <v>11</v>
      </c>
      <c r="F159" s="35">
        <f t="shared" si="2"/>
        <v>745000</v>
      </c>
    </row>
    <row r="160" spans="1:6" x14ac:dyDescent="0.2">
      <c r="A160" s="10" t="s">
        <v>31</v>
      </c>
      <c r="B160" s="33" t="s">
        <v>17</v>
      </c>
      <c r="C160" s="11" t="s">
        <v>251</v>
      </c>
      <c r="D160" s="12">
        <v>745000</v>
      </c>
      <c r="E160" s="34" t="s">
        <v>11</v>
      </c>
      <c r="F160" s="35">
        <f t="shared" si="2"/>
        <v>745000</v>
      </c>
    </row>
    <row r="161" spans="1:6" ht="78.75" x14ac:dyDescent="0.2">
      <c r="A161" s="36" t="s">
        <v>252</v>
      </c>
      <c r="B161" s="33" t="s">
        <v>17</v>
      </c>
      <c r="C161" s="11" t="s">
        <v>253</v>
      </c>
      <c r="D161" s="12">
        <v>6143200</v>
      </c>
      <c r="E161" s="34">
        <v>2708245.88</v>
      </c>
      <c r="F161" s="35">
        <f t="shared" si="2"/>
        <v>3434954.12</v>
      </c>
    </row>
    <row r="162" spans="1:6" x14ac:dyDescent="0.2">
      <c r="A162" s="10" t="s">
        <v>31</v>
      </c>
      <c r="B162" s="33" t="s">
        <v>17</v>
      </c>
      <c r="C162" s="11" t="s">
        <v>254</v>
      </c>
      <c r="D162" s="12">
        <v>6143200</v>
      </c>
      <c r="E162" s="34">
        <v>2708245.88</v>
      </c>
      <c r="F162" s="35">
        <f t="shared" si="2"/>
        <v>3434954.12</v>
      </c>
    </row>
    <row r="163" spans="1:6" ht="90" x14ac:dyDescent="0.2">
      <c r="A163" s="36" t="s">
        <v>255</v>
      </c>
      <c r="B163" s="33" t="s">
        <v>17</v>
      </c>
      <c r="C163" s="11" t="s">
        <v>256</v>
      </c>
      <c r="D163" s="12">
        <v>4946800</v>
      </c>
      <c r="E163" s="34">
        <v>449014</v>
      </c>
      <c r="F163" s="35">
        <f t="shared" si="2"/>
        <v>4497786</v>
      </c>
    </row>
    <row r="164" spans="1:6" x14ac:dyDescent="0.2">
      <c r="A164" s="10" t="s">
        <v>31</v>
      </c>
      <c r="B164" s="33" t="s">
        <v>17</v>
      </c>
      <c r="C164" s="11" t="s">
        <v>257</v>
      </c>
      <c r="D164" s="12">
        <v>4946800</v>
      </c>
      <c r="E164" s="34">
        <v>449014</v>
      </c>
      <c r="F164" s="35">
        <f t="shared" si="2"/>
        <v>4497786</v>
      </c>
    </row>
    <row r="165" spans="1:6" ht="78.75" x14ac:dyDescent="0.2">
      <c r="A165" s="36" t="s">
        <v>258</v>
      </c>
      <c r="B165" s="33" t="s">
        <v>17</v>
      </c>
      <c r="C165" s="11" t="s">
        <v>259</v>
      </c>
      <c r="D165" s="12">
        <v>33228900</v>
      </c>
      <c r="E165" s="34" t="s">
        <v>11</v>
      </c>
      <c r="F165" s="35">
        <f t="shared" si="2"/>
        <v>33228900</v>
      </c>
    </row>
    <row r="166" spans="1:6" ht="33.75" x14ac:dyDescent="0.2">
      <c r="A166" s="10" t="s">
        <v>260</v>
      </c>
      <c r="B166" s="33" t="s">
        <v>17</v>
      </c>
      <c r="C166" s="11" t="s">
        <v>261</v>
      </c>
      <c r="D166" s="12">
        <v>33228900</v>
      </c>
      <c r="E166" s="34" t="s">
        <v>11</v>
      </c>
      <c r="F166" s="35">
        <f t="shared" si="2"/>
        <v>33228900</v>
      </c>
    </row>
    <row r="167" spans="1:6" ht="78.75" x14ac:dyDescent="0.2">
      <c r="A167" s="36" t="s">
        <v>262</v>
      </c>
      <c r="B167" s="33" t="s">
        <v>17</v>
      </c>
      <c r="C167" s="11" t="s">
        <v>263</v>
      </c>
      <c r="D167" s="12">
        <v>128834000</v>
      </c>
      <c r="E167" s="34">
        <v>88601899.650000006</v>
      </c>
      <c r="F167" s="35">
        <f t="shared" si="2"/>
        <v>40232100.349999994</v>
      </c>
    </row>
    <row r="168" spans="1:6" x14ac:dyDescent="0.2">
      <c r="A168" s="10" t="s">
        <v>31</v>
      </c>
      <c r="B168" s="33" t="s">
        <v>17</v>
      </c>
      <c r="C168" s="11" t="s">
        <v>264</v>
      </c>
      <c r="D168" s="12">
        <v>128834000</v>
      </c>
      <c r="E168" s="34">
        <v>88601899.650000006</v>
      </c>
      <c r="F168" s="35">
        <f t="shared" si="2"/>
        <v>40232100.349999994</v>
      </c>
    </row>
    <row r="169" spans="1:6" ht="33.75" x14ac:dyDescent="0.2">
      <c r="A169" s="10" t="s">
        <v>265</v>
      </c>
      <c r="B169" s="33" t="s">
        <v>17</v>
      </c>
      <c r="C169" s="11" t="s">
        <v>266</v>
      </c>
      <c r="D169" s="12">
        <v>5538100</v>
      </c>
      <c r="E169" s="34">
        <v>3488755.95</v>
      </c>
      <c r="F169" s="35">
        <f t="shared" si="2"/>
        <v>2049344.0499999998</v>
      </c>
    </row>
    <row r="170" spans="1:6" ht="78.75" x14ac:dyDescent="0.2">
      <c r="A170" s="36" t="s">
        <v>267</v>
      </c>
      <c r="B170" s="33" t="s">
        <v>17</v>
      </c>
      <c r="C170" s="11" t="s">
        <v>268</v>
      </c>
      <c r="D170" s="12">
        <v>130000</v>
      </c>
      <c r="E170" s="34" t="s">
        <v>11</v>
      </c>
      <c r="F170" s="35">
        <f t="shared" si="2"/>
        <v>130000</v>
      </c>
    </row>
    <row r="171" spans="1:6" x14ac:dyDescent="0.2">
      <c r="A171" s="10" t="s">
        <v>31</v>
      </c>
      <c r="B171" s="33" t="s">
        <v>17</v>
      </c>
      <c r="C171" s="11" t="s">
        <v>269</v>
      </c>
      <c r="D171" s="12">
        <v>130000</v>
      </c>
      <c r="E171" s="34" t="s">
        <v>11</v>
      </c>
      <c r="F171" s="35">
        <f t="shared" si="2"/>
        <v>130000</v>
      </c>
    </row>
    <row r="172" spans="1:6" ht="90" x14ac:dyDescent="0.2">
      <c r="A172" s="36" t="s">
        <v>270</v>
      </c>
      <c r="B172" s="33" t="s">
        <v>17</v>
      </c>
      <c r="C172" s="11" t="s">
        <v>271</v>
      </c>
      <c r="D172" s="12">
        <v>1258900</v>
      </c>
      <c r="E172" s="34">
        <v>946030.35</v>
      </c>
      <c r="F172" s="35">
        <f t="shared" si="2"/>
        <v>312869.65000000002</v>
      </c>
    </row>
    <row r="173" spans="1:6" x14ac:dyDescent="0.2">
      <c r="A173" s="10" t="s">
        <v>31</v>
      </c>
      <c r="B173" s="33" t="s">
        <v>17</v>
      </c>
      <c r="C173" s="11" t="s">
        <v>272</v>
      </c>
      <c r="D173" s="12">
        <v>1258900</v>
      </c>
      <c r="E173" s="34">
        <v>946030.35</v>
      </c>
      <c r="F173" s="35">
        <f t="shared" si="2"/>
        <v>312869.65000000002</v>
      </c>
    </row>
    <row r="174" spans="1:6" ht="90" x14ac:dyDescent="0.2">
      <c r="A174" s="36" t="s">
        <v>273</v>
      </c>
      <c r="B174" s="33" t="s">
        <v>17</v>
      </c>
      <c r="C174" s="11" t="s">
        <v>274</v>
      </c>
      <c r="D174" s="12">
        <v>1072000</v>
      </c>
      <c r="E174" s="34">
        <v>736025.59999999998</v>
      </c>
      <c r="F174" s="35">
        <f t="shared" si="2"/>
        <v>335974.40000000002</v>
      </c>
    </row>
    <row r="175" spans="1:6" x14ac:dyDescent="0.2">
      <c r="A175" s="10" t="s">
        <v>31</v>
      </c>
      <c r="B175" s="33" t="s">
        <v>17</v>
      </c>
      <c r="C175" s="11" t="s">
        <v>275</v>
      </c>
      <c r="D175" s="12">
        <v>1072000</v>
      </c>
      <c r="E175" s="34">
        <v>736025.59999999998</v>
      </c>
      <c r="F175" s="35">
        <f t="shared" si="2"/>
        <v>335974.40000000002</v>
      </c>
    </row>
    <row r="176" spans="1:6" ht="78.75" x14ac:dyDescent="0.2">
      <c r="A176" s="36" t="s">
        <v>276</v>
      </c>
      <c r="B176" s="33" t="s">
        <v>17</v>
      </c>
      <c r="C176" s="11" t="s">
        <v>277</v>
      </c>
      <c r="D176" s="12">
        <v>3077200</v>
      </c>
      <c r="E176" s="34">
        <v>1806700</v>
      </c>
      <c r="F176" s="35">
        <f t="shared" si="2"/>
        <v>1270500</v>
      </c>
    </row>
    <row r="177" spans="1:6" x14ac:dyDescent="0.2">
      <c r="A177" s="10" t="s">
        <v>31</v>
      </c>
      <c r="B177" s="33" t="s">
        <v>17</v>
      </c>
      <c r="C177" s="11" t="s">
        <v>278</v>
      </c>
      <c r="D177" s="12">
        <v>3077200</v>
      </c>
      <c r="E177" s="34">
        <v>1806700</v>
      </c>
      <c r="F177" s="35">
        <f t="shared" si="2"/>
        <v>1270500</v>
      </c>
    </row>
    <row r="178" spans="1:6" x14ac:dyDescent="0.2">
      <c r="A178" s="10" t="s">
        <v>279</v>
      </c>
      <c r="B178" s="33" t="s">
        <v>17</v>
      </c>
      <c r="C178" s="11" t="s">
        <v>280</v>
      </c>
      <c r="D178" s="12">
        <v>310000</v>
      </c>
      <c r="E178" s="34">
        <v>236892</v>
      </c>
      <c r="F178" s="35">
        <f t="shared" si="2"/>
        <v>73108</v>
      </c>
    </row>
    <row r="179" spans="1:6" ht="45" x14ac:dyDescent="0.2">
      <c r="A179" s="10" t="s">
        <v>48</v>
      </c>
      <c r="B179" s="33" t="s">
        <v>17</v>
      </c>
      <c r="C179" s="11" t="s">
        <v>281</v>
      </c>
      <c r="D179" s="12">
        <v>35500</v>
      </c>
      <c r="E179" s="34">
        <v>17392</v>
      </c>
      <c r="F179" s="35">
        <f t="shared" si="2"/>
        <v>18108</v>
      </c>
    </row>
    <row r="180" spans="1:6" ht="22.5" x14ac:dyDescent="0.2">
      <c r="A180" s="10" t="s">
        <v>50</v>
      </c>
      <c r="B180" s="33" t="s">
        <v>17</v>
      </c>
      <c r="C180" s="11" t="s">
        <v>282</v>
      </c>
      <c r="D180" s="12">
        <v>35500</v>
      </c>
      <c r="E180" s="34">
        <v>17392</v>
      </c>
      <c r="F180" s="35">
        <f t="shared" si="2"/>
        <v>18108</v>
      </c>
    </row>
    <row r="181" spans="1:6" ht="90" x14ac:dyDescent="0.2">
      <c r="A181" s="36" t="s">
        <v>283</v>
      </c>
      <c r="B181" s="33" t="s">
        <v>17</v>
      </c>
      <c r="C181" s="11" t="s">
        <v>284</v>
      </c>
      <c r="D181" s="12">
        <v>35500</v>
      </c>
      <c r="E181" s="34">
        <v>17392</v>
      </c>
      <c r="F181" s="35">
        <f t="shared" si="2"/>
        <v>18108</v>
      </c>
    </row>
    <row r="182" spans="1:6" x14ac:dyDescent="0.2">
      <c r="A182" s="10" t="s">
        <v>31</v>
      </c>
      <c r="B182" s="33" t="s">
        <v>17</v>
      </c>
      <c r="C182" s="11" t="s">
        <v>285</v>
      </c>
      <c r="D182" s="12">
        <v>35500</v>
      </c>
      <c r="E182" s="34">
        <v>17392</v>
      </c>
      <c r="F182" s="35">
        <f t="shared" si="2"/>
        <v>18108</v>
      </c>
    </row>
    <row r="183" spans="1:6" ht="33.75" x14ac:dyDescent="0.2">
      <c r="A183" s="10" t="s">
        <v>164</v>
      </c>
      <c r="B183" s="33" t="s">
        <v>17</v>
      </c>
      <c r="C183" s="11" t="s">
        <v>286</v>
      </c>
      <c r="D183" s="12">
        <v>274500</v>
      </c>
      <c r="E183" s="34">
        <v>219500</v>
      </c>
      <c r="F183" s="35">
        <f t="shared" si="2"/>
        <v>55000</v>
      </c>
    </row>
    <row r="184" spans="1:6" ht="22.5" x14ac:dyDescent="0.2">
      <c r="A184" s="10" t="s">
        <v>166</v>
      </c>
      <c r="B184" s="33" t="s">
        <v>17</v>
      </c>
      <c r="C184" s="11" t="s">
        <v>287</v>
      </c>
      <c r="D184" s="12">
        <v>164500</v>
      </c>
      <c r="E184" s="34">
        <v>164500</v>
      </c>
      <c r="F184" s="35" t="str">
        <f t="shared" si="2"/>
        <v>-</v>
      </c>
    </row>
    <row r="185" spans="1:6" ht="101.25" x14ac:dyDescent="0.2">
      <c r="A185" s="36" t="s">
        <v>288</v>
      </c>
      <c r="B185" s="33" t="s">
        <v>17</v>
      </c>
      <c r="C185" s="11" t="s">
        <v>289</v>
      </c>
      <c r="D185" s="12">
        <v>164500</v>
      </c>
      <c r="E185" s="34">
        <v>164500</v>
      </c>
      <c r="F185" s="35" t="str">
        <f t="shared" si="2"/>
        <v>-</v>
      </c>
    </row>
    <row r="186" spans="1:6" x14ac:dyDescent="0.2">
      <c r="A186" s="10" t="s">
        <v>31</v>
      </c>
      <c r="B186" s="33" t="s">
        <v>17</v>
      </c>
      <c r="C186" s="11" t="s">
        <v>290</v>
      </c>
      <c r="D186" s="12">
        <v>164500</v>
      </c>
      <c r="E186" s="34">
        <v>164500</v>
      </c>
      <c r="F186" s="35" t="str">
        <f t="shared" si="2"/>
        <v>-</v>
      </c>
    </row>
    <row r="187" spans="1:6" x14ac:dyDescent="0.2">
      <c r="A187" s="10" t="s">
        <v>291</v>
      </c>
      <c r="B187" s="33" t="s">
        <v>17</v>
      </c>
      <c r="C187" s="11" t="s">
        <v>292</v>
      </c>
      <c r="D187" s="12">
        <v>110000</v>
      </c>
      <c r="E187" s="34">
        <v>55000</v>
      </c>
      <c r="F187" s="35">
        <f t="shared" si="2"/>
        <v>55000</v>
      </c>
    </row>
    <row r="188" spans="1:6" ht="67.5" x14ac:dyDescent="0.2">
      <c r="A188" s="10" t="s">
        <v>293</v>
      </c>
      <c r="B188" s="33" t="s">
        <v>17</v>
      </c>
      <c r="C188" s="11" t="s">
        <v>294</v>
      </c>
      <c r="D188" s="12">
        <v>110000</v>
      </c>
      <c r="E188" s="34">
        <v>55000</v>
      </c>
      <c r="F188" s="35">
        <f t="shared" si="2"/>
        <v>55000</v>
      </c>
    </row>
    <row r="189" spans="1:6" x14ac:dyDescent="0.2">
      <c r="A189" s="10" t="s">
        <v>31</v>
      </c>
      <c r="B189" s="33" t="s">
        <v>17</v>
      </c>
      <c r="C189" s="11" t="s">
        <v>295</v>
      </c>
      <c r="D189" s="12">
        <v>110000</v>
      </c>
      <c r="E189" s="34">
        <v>55000</v>
      </c>
      <c r="F189" s="35">
        <f t="shared" si="2"/>
        <v>55000</v>
      </c>
    </row>
    <row r="190" spans="1:6" x14ac:dyDescent="0.2">
      <c r="A190" s="21" t="s">
        <v>296</v>
      </c>
      <c r="B190" s="22" t="s">
        <v>17</v>
      </c>
      <c r="C190" s="23" t="s">
        <v>297</v>
      </c>
      <c r="D190" s="24">
        <v>339689000</v>
      </c>
      <c r="E190" s="25">
        <v>82107622.260000005</v>
      </c>
      <c r="F190" s="26">
        <f t="shared" si="2"/>
        <v>257581377.74000001</v>
      </c>
    </row>
    <row r="191" spans="1:6" x14ac:dyDescent="0.2">
      <c r="A191" s="10" t="s">
        <v>298</v>
      </c>
      <c r="B191" s="33" t="s">
        <v>17</v>
      </c>
      <c r="C191" s="11" t="s">
        <v>299</v>
      </c>
      <c r="D191" s="12">
        <v>5549100</v>
      </c>
      <c r="E191" s="34">
        <v>2842608.83</v>
      </c>
      <c r="F191" s="35">
        <f t="shared" si="2"/>
        <v>2706491.17</v>
      </c>
    </row>
    <row r="192" spans="1:6" ht="45" x14ac:dyDescent="0.2">
      <c r="A192" s="10" t="s">
        <v>300</v>
      </c>
      <c r="B192" s="33" t="s">
        <v>17</v>
      </c>
      <c r="C192" s="11" t="s">
        <v>301</v>
      </c>
      <c r="D192" s="12">
        <v>1272000</v>
      </c>
      <c r="E192" s="34">
        <v>820000</v>
      </c>
      <c r="F192" s="35">
        <f t="shared" si="2"/>
        <v>452000</v>
      </c>
    </row>
    <row r="193" spans="1:6" ht="22.5" x14ac:dyDescent="0.2">
      <c r="A193" s="10" t="s">
        <v>302</v>
      </c>
      <c r="B193" s="33" t="s">
        <v>17</v>
      </c>
      <c r="C193" s="11" t="s">
        <v>303</v>
      </c>
      <c r="D193" s="12">
        <v>252000</v>
      </c>
      <c r="E193" s="34" t="s">
        <v>11</v>
      </c>
      <c r="F193" s="35">
        <f t="shared" si="2"/>
        <v>252000</v>
      </c>
    </row>
    <row r="194" spans="1:6" ht="101.25" x14ac:dyDescent="0.2">
      <c r="A194" s="36" t="s">
        <v>304</v>
      </c>
      <c r="B194" s="33" t="s">
        <v>17</v>
      </c>
      <c r="C194" s="11" t="s">
        <v>305</v>
      </c>
      <c r="D194" s="12">
        <v>252000</v>
      </c>
      <c r="E194" s="34" t="s">
        <v>11</v>
      </c>
      <c r="F194" s="35">
        <f t="shared" si="2"/>
        <v>252000</v>
      </c>
    </row>
    <row r="195" spans="1:6" ht="33.75" x14ac:dyDescent="0.2">
      <c r="A195" s="10" t="s">
        <v>306</v>
      </c>
      <c r="B195" s="33" t="s">
        <v>17</v>
      </c>
      <c r="C195" s="11" t="s">
        <v>307</v>
      </c>
      <c r="D195" s="12">
        <v>252000</v>
      </c>
      <c r="E195" s="34" t="s">
        <v>11</v>
      </c>
      <c r="F195" s="35">
        <f t="shared" si="2"/>
        <v>252000</v>
      </c>
    </row>
    <row r="196" spans="1:6" x14ac:dyDescent="0.2">
      <c r="A196" s="10" t="s">
        <v>308</v>
      </c>
      <c r="B196" s="33" t="s">
        <v>17</v>
      </c>
      <c r="C196" s="11" t="s">
        <v>309</v>
      </c>
      <c r="D196" s="12">
        <v>1020000</v>
      </c>
      <c r="E196" s="34">
        <v>820000</v>
      </c>
      <c r="F196" s="35">
        <f t="shared" si="2"/>
        <v>200000</v>
      </c>
    </row>
    <row r="197" spans="1:6" ht="90" x14ac:dyDescent="0.2">
      <c r="A197" s="36" t="s">
        <v>310</v>
      </c>
      <c r="B197" s="33" t="s">
        <v>17</v>
      </c>
      <c r="C197" s="11" t="s">
        <v>311</v>
      </c>
      <c r="D197" s="12">
        <v>220000</v>
      </c>
      <c r="E197" s="34">
        <v>20000</v>
      </c>
      <c r="F197" s="35">
        <f t="shared" si="2"/>
        <v>200000</v>
      </c>
    </row>
    <row r="198" spans="1:6" x14ac:dyDescent="0.2">
      <c r="A198" s="10" t="s">
        <v>31</v>
      </c>
      <c r="B198" s="33" t="s">
        <v>17</v>
      </c>
      <c r="C198" s="11" t="s">
        <v>312</v>
      </c>
      <c r="D198" s="12">
        <v>220000</v>
      </c>
      <c r="E198" s="34">
        <v>20000</v>
      </c>
      <c r="F198" s="35">
        <f t="shared" si="2"/>
        <v>200000</v>
      </c>
    </row>
    <row r="199" spans="1:6" ht="90" x14ac:dyDescent="0.2">
      <c r="A199" s="36" t="s">
        <v>313</v>
      </c>
      <c r="B199" s="33" t="s">
        <v>17</v>
      </c>
      <c r="C199" s="11" t="s">
        <v>314</v>
      </c>
      <c r="D199" s="12">
        <v>800000</v>
      </c>
      <c r="E199" s="34">
        <v>800000</v>
      </c>
      <c r="F199" s="35" t="str">
        <f t="shared" si="2"/>
        <v>-</v>
      </c>
    </row>
    <row r="200" spans="1:6" x14ac:dyDescent="0.2">
      <c r="A200" s="10" t="s">
        <v>31</v>
      </c>
      <c r="B200" s="33" t="s">
        <v>17</v>
      </c>
      <c r="C200" s="11" t="s">
        <v>315</v>
      </c>
      <c r="D200" s="12">
        <v>800000</v>
      </c>
      <c r="E200" s="34">
        <v>800000</v>
      </c>
      <c r="F200" s="35" t="str">
        <f t="shared" si="2"/>
        <v>-</v>
      </c>
    </row>
    <row r="201" spans="1:6" ht="45" x14ac:dyDescent="0.2">
      <c r="A201" s="10" t="s">
        <v>316</v>
      </c>
      <c r="B201" s="33" t="s">
        <v>17</v>
      </c>
      <c r="C201" s="11" t="s">
        <v>317</v>
      </c>
      <c r="D201" s="58">
        <v>4150300</v>
      </c>
      <c r="E201" s="34">
        <v>1990710.55</v>
      </c>
      <c r="F201" s="35">
        <f t="shared" si="2"/>
        <v>2159589.4500000002</v>
      </c>
    </row>
    <row r="202" spans="1:6" ht="22.5" x14ac:dyDescent="0.2">
      <c r="A202" s="10" t="s">
        <v>318</v>
      </c>
      <c r="B202" s="33" t="s">
        <v>17</v>
      </c>
      <c r="C202" s="11" t="s">
        <v>319</v>
      </c>
      <c r="D202" s="58">
        <v>4150300</v>
      </c>
      <c r="E202" s="34">
        <v>1990710.55</v>
      </c>
      <c r="F202" s="35">
        <f t="shared" si="2"/>
        <v>2159589.4500000002</v>
      </c>
    </row>
    <row r="203" spans="1:6" ht="101.25" x14ac:dyDescent="0.2">
      <c r="A203" s="36" t="s">
        <v>320</v>
      </c>
      <c r="B203" s="33" t="s">
        <v>17</v>
      </c>
      <c r="C203" s="11" t="s">
        <v>321</v>
      </c>
      <c r="D203" s="12">
        <v>1119800</v>
      </c>
      <c r="E203" s="34">
        <v>68919.08</v>
      </c>
      <c r="F203" s="35">
        <f t="shared" si="2"/>
        <v>1050880.92</v>
      </c>
    </row>
    <row r="204" spans="1:6" ht="45" x14ac:dyDescent="0.2">
      <c r="A204" s="10" t="s">
        <v>322</v>
      </c>
      <c r="B204" s="33" t="s">
        <v>17</v>
      </c>
      <c r="C204" s="11" t="s">
        <v>323</v>
      </c>
      <c r="D204" s="12">
        <v>1119800</v>
      </c>
      <c r="E204" s="34">
        <v>68919.08</v>
      </c>
      <c r="F204" s="35">
        <f t="shared" si="2"/>
        <v>1050880.92</v>
      </c>
    </row>
    <row r="205" spans="1:6" ht="78.75" x14ac:dyDescent="0.2">
      <c r="A205" s="36" t="s">
        <v>324</v>
      </c>
      <c r="B205" s="33" t="s">
        <v>17</v>
      </c>
      <c r="C205" s="11" t="s">
        <v>325</v>
      </c>
      <c r="D205" s="12">
        <v>1110800</v>
      </c>
      <c r="E205" s="34">
        <v>524071.61</v>
      </c>
      <c r="F205" s="35">
        <f t="shared" si="2"/>
        <v>586728.39</v>
      </c>
    </row>
    <row r="206" spans="1:6" ht="33.75" x14ac:dyDescent="0.2">
      <c r="A206" s="10" t="s">
        <v>260</v>
      </c>
      <c r="B206" s="33" t="s">
        <v>17</v>
      </c>
      <c r="C206" s="11" t="s">
        <v>326</v>
      </c>
      <c r="D206" s="12">
        <v>1110800</v>
      </c>
      <c r="E206" s="34">
        <v>524071.61</v>
      </c>
      <c r="F206" s="35">
        <f t="shared" si="2"/>
        <v>586728.39</v>
      </c>
    </row>
    <row r="207" spans="1:6" ht="101.25" x14ac:dyDescent="0.2">
      <c r="A207" s="36" t="s">
        <v>327</v>
      </c>
      <c r="B207" s="33" t="s">
        <v>17</v>
      </c>
      <c r="C207" s="11" t="s">
        <v>328</v>
      </c>
      <c r="D207" s="12">
        <v>1540700</v>
      </c>
      <c r="E207" s="34">
        <v>1115165.26</v>
      </c>
      <c r="F207" s="35">
        <f t="shared" ref="F207:F270" si="3">IF(OR(D207="-",IF(E207="-",0,E207)&gt;=IF(D207="-",0,D207)),"-",IF(D207="-",0,D207)-IF(E207="-",0,E207))</f>
        <v>425534.74</v>
      </c>
    </row>
    <row r="208" spans="1:6" x14ac:dyDescent="0.2">
      <c r="A208" s="10" t="s">
        <v>31</v>
      </c>
      <c r="B208" s="33" t="s">
        <v>17</v>
      </c>
      <c r="C208" s="11" t="s">
        <v>329</v>
      </c>
      <c r="D208" s="12">
        <v>1540700</v>
      </c>
      <c r="E208" s="34">
        <v>1115165.26</v>
      </c>
      <c r="F208" s="35">
        <f t="shared" si="3"/>
        <v>425534.74</v>
      </c>
    </row>
    <row r="209" spans="1:6" ht="78.75" x14ac:dyDescent="0.2">
      <c r="A209" s="36" t="s">
        <v>330</v>
      </c>
      <c r="B209" s="33" t="s">
        <v>17</v>
      </c>
      <c r="C209" s="11" t="s">
        <v>331</v>
      </c>
      <c r="D209" s="58">
        <v>379000</v>
      </c>
      <c r="E209" s="34">
        <v>282554.59999999998</v>
      </c>
      <c r="F209" s="35">
        <f t="shared" si="3"/>
        <v>96445.400000000023</v>
      </c>
    </row>
    <row r="210" spans="1:6" x14ac:dyDescent="0.2">
      <c r="A210" s="10" t="s">
        <v>31</v>
      </c>
      <c r="B210" s="33" t="s">
        <v>17</v>
      </c>
      <c r="C210" s="11" t="s">
        <v>332</v>
      </c>
      <c r="D210" s="58">
        <v>319700</v>
      </c>
      <c r="E210" s="34">
        <v>273350.52</v>
      </c>
      <c r="F210" s="35">
        <f t="shared" si="3"/>
        <v>46349.479999999981</v>
      </c>
    </row>
    <row r="211" spans="1:6" x14ac:dyDescent="0.2">
      <c r="A211" s="10" t="s">
        <v>63</v>
      </c>
      <c r="B211" s="33" t="s">
        <v>17</v>
      </c>
      <c r="C211" s="11" t="s">
        <v>333</v>
      </c>
      <c r="D211" s="12">
        <v>59300</v>
      </c>
      <c r="E211" s="34">
        <v>9204.08</v>
      </c>
      <c r="F211" s="35">
        <f t="shared" si="3"/>
        <v>50095.92</v>
      </c>
    </row>
    <row r="212" spans="1:6" ht="33.75" x14ac:dyDescent="0.2">
      <c r="A212" s="10" t="s">
        <v>25</v>
      </c>
      <c r="B212" s="33" t="s">
        <v>17</v>
      </c>
      <c r="C212" s="11" t="s">
        <v>334</v>
      </c>
      <c r="D212" s="12">
        <v>50000</v>
      </c>
      <c r="E212" s="34">
        <v>31898.28</v>
      </c>
      <c r="F212" s="35">
        <f t="shared" si="3"/>
        <v>18101.72</v>
      </c>
    </row>
    <row r="213" spans="1:6" ht="22.5" x14ac:dyDescent="0.2">
      <c r="A213" s="10" t="s">
        <v>335</v>
      </c>
      <c r="B213" s="33" t="s">
        <v>17</v>
      </c>
      <c r="C213" s="11" t="s">
        <v>336</v>
      </c>
      <c r="D213" s="12">
        <v>50000</v>
      </c>
      <c r="E213" s="34">
        <v>31898.28</v>
      </c>
      <c r="F213" s="35">
        <f t="shared" si="3"/>
        <v>18101.72</v>
      </c>
    </row>
    <row r="214" spans="1:6" ht="78.75" x14ac:dyDescent="0.2">
      <c r="A214" s="36" t="s">
        <v>337</v>
      </c>
      <c r="B214" s="33" t="s">
        <v>17</v>
      </c>
      <c r="C214" s="11" t="s">
        <v>338</v>
      </c>
      <c r="D214" s="12">
        <v>50000</v>
      </c>
      <c r="E214" s="34">
        <v>31898.28</v>
      </c>
      <c r="F214" s="35">
        <f t="shared" si="3"/>
        <v>18101.72</v>
      </c>
    </row>
    <row r="215" spans="1:6" x14ac:dyDescent="0.2">
      <c r="A215" s="10" t="s">
        <v>31</v>
      </c>
      <c r="B215" s="33" t="s">
        <v>17</v>
      </c>
      <c r="C215" s="11" t="s">
        <v>339</v>
      </c>
      <c r="D215" s="12">
        <v>50000</v>
      </c>
      <c r="E215" s="34">
        <v>31898.28</v>
      </c>
      <c r="F215" s="35">
        <f t="shared" si="3"/>
        <v>18101.72</v>
      </c>
    </row>
    <row r="216" spans="1:6" ht="33.75" x14ac:dyDescent="0.2">
      <c r="A216" s="10" t="s">
        <v>95</v>
      </c>
      <c r="B216" s="33" t="s">
        <v>17</v>
      </c>
      <c r="C216" s="11" t="s">
        <v>340</v>
      </c>
      <c r="D216" s="12">
        <v>76800</v>
      </c>
      <c r="E216" s="34" t="s">
        <v>11</v>
      </c>
      <c r="F216" s="35">
        <f t="shared" si="3"/>
        <v>76800</v>
      </c>
    </row>
    <row r="217" spans="1:6" x14ac:dyDescent="0.2">
      <c r="A217" s="10" t="s">
        <v>103</v>
      </c>
      <c r="B217" s="33" t="s">
        <v>17</v>
      </c>
      <c r="C217" s="11" t="s">
        <v>341</v>
      </c>
      <c r="D217" s="12">
        <v>76800</v>
      </c>
      <c r="E217" s="34" t="s">
        <v>11</v>
      </c>
      <c r="F217" s="35">
        <f t="shared" si="3"/>
        <v>76800</v>
      </c>
    </row>
    <row r="218" spans="1:6" ht="112.5" x14ac:dyDescent="0.2">
      <c r="A218" s="36" t="s">
        <v>187</v>
      </c>
      <c r="B218" s="33" t="s">
        <v>17</v>
      </c>
      <c r="C218" s="11" t="s">
        <v>342</v>
      </c>
      <c r="D218" s="12">
        <v>76800</v>
      </c>
      <c r="E218" s="34" t="s">
        <v>11</v>
      </c>
      <c r="F218" s="35">
        <f t="shared" si="3"/>
        <v>76800</v>
      </c>
    </row>
    <row r="219" spans="1:6" x14ac:dyDescent="0.2">
      <c r="A219" s="10" t="s">
        <v>31</v>
      </c>
      <c r="B219" s="33" t="s">
        <v>17</v>
      </c>
      <c r="C219" s="11" t="s">
        <v>343</v>
      </c>
      <c r="D219" s="12">
        <v>60500</v>
      </c>
      <c r="E219" s="34" t="s">
        <v>11</v>
      </c>
      <c r="F219" s="35">
        <f t="shared" si="3"/>
        <v>60500</v>
      </c>
    </row>
    <row r="220" spans="1:6" x14ac:dyDescent="0.2">
      <c r="A220" s="10" t="s">
        <v>63</v>
      </c>
      <c r="B220" s="33" t="s">
        <v>17</v>
      </c>
      <c r="C220" s="11" t="s">
        <v>344</v>
      </c>
      <c r="D220" s="12">
        <v>16300</v>
      </c>
      <c r="E220" s="34" t="s">
        <v>11</v>
      </c>
      <c r="F220" s="35">
        <f t="shared" si="3"/>
        <v>16300</v>
      </c>
    </row>
    <row r="221" spans="1:6" x14ac:dyDescent="0.2">
      <c r="A221" s="10" t="s">
        <v>345</v>
      </c>
      <c r="B221" s="33" t="s">
        <v>17</v>
      </c>
      <c r="C221" s="11" t="s">
        <v>346</v>
      </c>
      <c r="D221" s="12">
        <v>82131400</v>
      </c>
      <c r="E221" s="34">
        <v>32795375.010000002</v>
      </c>
      <c r="F221" s="35">
        <f t="shared" si="3"/>
        <v>49336024.989999995</v>
      </c>
    </row>
    <row r="222" spans="1:6" ht="45" x14ac:dyDescent="0.2">
      <c r="A222" s="10" t="s">
        <v>316</v>
      </c>
      <c r="B222" s="33" t="s">
        <v>17</v>
      </c>
      <c r="C222" s="11" t="s">
        <v>347</v>
      </c>
      <c r="D222" s="12">
        <v>82131400</v>
      </c>
      <c r="E222" s="34">
        <v>32795375.010000002</v>
      </c>
      <c r="F222" s="35">
        <f t="shared" si="3"/>
        <v>49336024.989999995</v>
      </c>
    </row>
    <row r="223" spans="1:6" ht="33.75" x14ac:dyDescent="0.2">
      <c r="A223" s="10" t="s">
        <v>348</v>
      </c>
      <c r="B223" s="33" t="s">
        <v>17</v>
      </c>
      <c r="C223" s="11" t="s">
        <v>349</v>
      </c>
      <c r="D223" s="12">
        <v>82131400</v>
      </c>
      <c r="E223" s="34">
        <v>32795375.010000002</v>
      </c>
      <c r="F223" s="35">
        <f t="shared" si="3"/>
        <v>49336024.989999995</v>
      </c>
    </row>
    <row r="224" spans="1:6" ht="101.25" x14ac:dyDescent="0.2">
      <c r="A224" s="36" t="s">
        <v>350</v>
      </c>
      <c r="B224" s="33" t="s">
        <v>17</v>
      </c>
      <c r="C224" s="11" t="s">
        <v>351</v>
      </c>
      <c r="D224" s="12">
        <v>73700</v>
      </c>
      <c r="E224" s="34" t="s">
        <v>11</v>
      </c>
      <c r="F224" s="35">
        <f t="shared" si="3"/>
        <v>73700</v>
      </c>
    </row>
    <row r="225" spans="1:6" x14ac:dyDescent="0.2">
      <c r="A225" s="10" t="s">
        <v>31</v>
      </c>
      <c r="B225" s="33" t="s">
        <v>17</v>
      </c>
      <c r="C225" s="11" t="s">
        <v>352</v>
      </c>
      <c r="D225" s="12">
        <v>73700</v>
      </c>
      <c r="E225" s="34" t="s">
        <v>11</v>
      </c>
      <c r="F225" s="35">
        <f t="shared" si="3"/>
        <v>73700</v>
      </c>
    </row>
    <row r="226" spans="1:6" ht="90" x14ac:dyDescent="0.2">
      <c r="A226" s="36" t="s">
        <v>353</v>
      </c>
      <c r="B226" s="33" t="s">
        <v>17</v>
      </c>
      <c r="C226" s="11" t="s">
        <v>354</v>
      </c>
      <c r="D226" s="12">
        <v>947300</v>
      </c>
      <c r="E226" s="34">
        <v>947206</v>
      </c>
      <c r="F226" s="35">
        <f t="shared" si="3"/>
        <v>94</v>
      </c>
    </row>
    <row r="227" spans="1:6" x14ac:dyDescent="0.2">
      <c r="A227" s="10" t="s">
        <v>31</v>
      </c>
      <c r="B227" s="33" t="s">
        <v>17</v>
      </c>
      <c r="C227" s="11" t="s">
        <v>355</v>
      </c>
      <c r="D227" s="12">
        <v>947300</v>
      </c>
      <c r="E227" s="34">
        <v>947206</v>
      </c>
      <c r="F227" s="35">
        <f t="shared" si="3"/>
        <v>94</v>
      </c>
    </row>
    <row r="228" spans="1:6" ht="101.25" x14ac:dyDescent="0.2">
      <c r="A228" s="36" t="s">
        <v>356</v>
      </c>
      <c r="B228" s="33" t="s">
        <v>17</v>
      </c>
      <c r="C228" s="11" t="s">
        <v>357</v>
      </c>
      <c r="D228" s="12">
        <v>291600</v>
      </c>
      <c r="E228" s="34">
        <v>204228</v>
      </c>
      <c r="F228" s="35">
        <f t="shared" si="3"/>
        <v>87372</v>
      </c>
    </row>
    <row r="229" spans="1:6" x14ac:dyDescent="0.2">
      <c r="A229" s="10" t="s">
        <v>31</v>
      </c>
      <c r="B229" s="33" t="s">
        <v>17</v>
      </c>
      <c r="C229" s="11" t="s">
        <v>358</v>
      </c>
      <c r="D229" s="12">
        <v>291600</v>
      </c>
      <c r="E229" s="34">
        <v>204228</v>
      </c>
      <c r="F229" s="35">
        <f t="shared" si="3"/>
        <v>87372</v>
      </c>
    </row>
    <row r="230" spans="1:6" ht="101.25" x14ac:dyDescent="0.2">
      <c r="A230" s="36" t="s">
        <v>359</v>
      </c>
      <c r="B230" s="33" t="s">
        <v>17</v>
      </c>
      <c r="C230" s="11" t="s">
        <v>360</v>
      </c>
      <c r="D230" s="12">
        <v>100000</v>
      </c>
      <c r="E230" s="34" t="s">
        <v>11</v>
      </c>
      <c r="F230" s="35">
        <f t="shared" si="3"/>
        <v>100000</v>
      </c>
    </row>
    <row r="231" spans="1:6" x14ac:dyDescent="0.2">
      <c r="A231" s="10" t="s">
        <v>31</v>
      </c>
      <c r="B231" s="33" t="s">
        <v>17</v>
      </c>
      <c r="C231" s="11" t="s">
        <v>361</v>
      </c>
      <c r="D231" s="12">
        <v>100000</v>
      </c>
      <c r="E231" s="34" t="s">
        <v>11</v>
      </c>
      <c r="F231" s="35">
        <f t="shared" si="3"/>
        <v>100000</v>
      </c>
    </row>
    <row r="232" spans="1:6" ht="112.5" x14ac:dyDescent="0.2">
      <c r="A232" s="36" t="s">
        <v>362</v>
      </c>
      <c r="B232" s="33" t="s">
        <v>17</v>
      </c>
      <c r="C232" s="11" t="s">
        <v>363</v>
      </c>
      <c r="D232" s="12">
        <v>80718800</v>
      </c>
      <c r="E232" s="34">
        <v>31643941.010000002</v>
      </c>
      <c r="F232" s="35">
        <f t="shared" si="3"/>
        <v>49074858.989999995</v>
      </c>
    </row>
    <row r="233" spans="1:6" ht="45" x14ac:dyDescent="0.2">
      <c r="A233" s="10" t="s">
        <v>322</v>
      </c>
      <c r="B233" s="33" t="s">
        <v>17</v>
      </c>
      <c r="C233" s="11" t="s">
        <v>364</v>
      </c>
      <c r="D233" s="12">
        <v>80718800</v>
      </c>
      <c r="E233" s="34">
        <v>31643941.010000002</v>
      </c>
      <c r="F233" s="35">
        <f t="shared" si="3"/>
        <v>49074858.989999995</v>
      </c>
    </row>
    <row r="234" spans="1:6" x14ac:dyDescent="0.2">
      <c r="A234" s="10" t="s">
        <v>365</v>
      </c>
      <c r="B234" s="33" t="s">
        <v>17</v>
      </c>
      <c r="C234" s="11" t="s">
        <v>366</v>
      </c>
      <c r="D234" s="12">
        <v>252008500</v>
      </c>
      <c r="E234" s="34">
        <v>46469638.420000002</v>
      </c>
      <c r="F234" s="35">
        <f t="shared" si="3"/>
        <v>205538861.57999998</v>
      </c>
    </row>
    <row r="235" spans="1:6" ht="33.75" x14ac:dyDescent="0.2">
      <c r="A235" s="10" t="s">
        <v>25</v>
      </c>
      <c r="B235" s="33" t="s">
        <v>17</v>
      </c>
      <c r="C235" s="11" t="s">
        <v>367</v>
      </c>
      <c r="D235" s="12">
        <v>14983800</v>
      </c>
      <c r="E235" s="34">
        <v>11118845.32</v>
      </c>
      <c r="F235" s="35">
        <f t="shared" si="3"/>
        <v>3864954.6799999997</v>
      </c>
    </row>
    <row r="236" spans="1:6" ht="33.75" x14ac:dyDescent="0.2">
      <c r="A236" s="10" t="s">
        <v>368</v>
      </c>
      <c r="B236" s="33" t="s">
        <v>17</v>
      </c>
      <c r="C236" s="11" t="s">
        <v>369</v>
      </c>
      <c r="D236" s="12">
        <v>14983800</v>
      </c>
      <c r="E236" s="34">
        <v>11118845.32</v>
      </c>
      <c r="F236" s="35">
        <f t="shared" si="3"/>
        <v>3864954.6799999997</v>
      </c>
    </row>
    <row r="237" spans="1:6" ht="78.75" x14ac:dyDescent="0.2">
      <c r="A237" s="36" t="s">
        <v>370</v>
      </c>
      <c r="B237" s="33" t="s">
        <v>17</v>
      </c>
      <c r="C237" s="11" t="s">
        <v>371</v>
      </c>
      <c r="D237" s="12">
        <v>14983800</v>
      </c>
      <c r="E237" s="34">
        <v>11118845.32</v>
      </c>
      <c r="F237" s="35">
        <f t="shared" si="3"/>
        <v>3864954.6799999997</v>
      </c>
    </row>
    <row r="238" spans="1:6" x14ac:dyDescent="0.2">
      <c r="A238" s="10" t="s">
        <v>31</v>
      </c>
      <c r="B238" s="33" t="s">
        <v>17</v>
      </c>
      <c r="C238" s="11" t="s">
        <v>372</v>
      </c>
      <c r="D238" s="12">
        <v>14983800</v>
      </c>
      <c r="E238" s="34">
        <v>11118845.32</v>
      </c>
      <c r="F238" s="35">
        <f t="shared" si="3"/>
        <v>3864954.6799999997</v>
      </c>
    </row>
    <row r="239" spans="1:6" ht="33.75" x14ac:dyDescent="0.2">
      <c r="A239" s="10" t="s">
        <v>222</v>
      </c>
      <c r="B239" s="33" t="s">
        <v>17</v>
      </c>
      <c r="C239" s="11" t="s">
        <v>373</v>
      </c>
      <c r="D239" s="12">
        <v>44029100</v>
      </c>
      <c r="E239" s="34">
        <v>30887772.41</v>
      </c>
      <c r="F239" s="35">
        <f t="shared" si="3"/>
        <v>13141327.59</v>
      </c>
    </row>
    <row r="240" spans="1:6" ht="33.75" x14ac:dyDescent="0.2">
      <c r="A240" s="10" t="s">
        <v>374</v>
      </c>
      <c r="B240" s="33" t="s">
        <v>17</v>
      </c>
      <c r="C240" s="11" t="s">
        <v>375</v>
      </c>
      <c r="D240" s="12">
        <v>13053800</v>
      </c>
      <c r="E240" s="34">
        <v>9545060.8100000005</v>
      </c>
      <c r="F240" s="35">
        <f t="shared" si="3"/>
        <v>3508739.1899999995</v>
      </c>
    </row>
    <row r="241" spans="1:6" ht="90" x14ac:dyDescent="0.2">
      <c r="A241" s="36" t="s">
        <v>376</v>
      </c>
      <c r="B241" s="33" t="s">
        <v>17</v>
      </c>
      <c r="C241" s="11" t="s">
        <v>377</v>
      </c>
      <c r="D241" s="12">
        <v>9909000</v>
      </c>
      <c r="E241" s="34">
        <v>6783101.1699999999</v>
      </c>
      <c r="F241" s="35">
        <f t="shared" si="3"/>
        <v>3125898.83</v>
      </c>
    </row>
    <row r="242" spans="1:6" x14ac:dyDescent="0.2">
      <c r="A242" s="10" t="s">
        <v>63</v>
      </c>
      <c r="B242" s="33" t="s">
        <v>17</v>
      </c>
      <c r="C242" s="11" t="s">
        <v>378</v>
      </c>
      <c r="D242" s="12">
        <v>9909000</v>
      </c>
      <c r="E242" s="34">
        <v>6783101.1699999999</v>
      </c>
      <c r="F242" s="35">
        <f t="shared" si="3"/>
        <v>3125898.83</v>
      </c>
    </row>
    <row r="243" spans="1:6" ht="90" x14ac:dyDescent="0.2">
      <c r="A243" s="36" t="s">
        <v>379</v>
      </c>
      <c r="B243" s="33" t="s">
        <v>17</v>
      </c>
      <c r="C243" s="11" t="s">
        <v>380</v>
      </c>
      <c r="D243" s="12">
        <v>2899300</v>
      </c>
      <c r="E243" s="34">
        <v>2616553.15</v>
      </c>
      <c r="F243" s="35">
        <f t="shared" si="3"/>
        <v>282746.85000000009</v>
      </c>
    </row>
    <row r="244" spans="1:6" x14ac:dyDescent="0.2">
      <c r="A244" s="10" t="s">
        <v>31</v>
      </c>
      <c r="B244" s="33" t="s">
        <v>17</v>
      </c>
      <c r="C244" s="11" t="s">
        <v>381</v>
      </c>
      <c r="D244" s="12">
        <v>2899300</v>
      </c>
      <c r="E244" s="34">
        <v>2616553.15</v>
      </c>
      <c r="F244" s="35">
        <f t="shared" si="3"/>
        <v>282746.85000000009</v>
      </c>
    </row>
    <row r="245" spans="1:6" ht="78.75" x14ac:dyDescent="0.2">
      <c r="A245" s="36" t="s">
        <v>382</v>
      </c>
      <c r="B245" s="33" t="s">
        <v>17</v>
      </c>
      <c r="C245" s="11" t="s">
        <v>383</v>
      </c>
      <c r="D245" s="12">
        <v>100000</v>
      </c>
      <c r="E245" s="34" t="s">
        <v>11</v>
      </c>
      <c r="F245" s="35">
        <f t="shared" si="3"/>
        <v>100000</v>
      </c>
    </row>
    <row r="246" spans="1:6" x14ac:dyDescent="0.2">
      <c r="A246" s="10" t="s">
        <v>31</v>
      </c>
      <c r="B246" s="33" t="s">
        <v>17</v>
      </c>
      <c r="C246" s="11" t="s">
        <v>384</v>
      </c>
      <c r="D246" s="12">
        <v>100000</v>
      </c>
      <c r="E246" s="34" t="s">
        <v>11</v>
      </c>
      <c r="F246" s="35">
        <f t="shared" si="3"/>
        <v>100000</v>
      </c>
    </row>
    <row r="247" spans="1:6" ht="90" x14ac:dyDescent="0.2">
      <c r="A247" s="36" t="s">
        <v>385</v>
      </c>
      <c r="B247" s="33" t="s">
        <v>17</v>
      </c>
      <c r="C247" s="11" t="s">
        <v>386</v>
      </c>
      <c r="D247" s="12">
        <v>80500</v>
      </c>
      <c r="E247" s="34">
        <v>80406.490000000005</v>
      </c>
      <c r="F247" s="35">
        <f t="shared" si="3"/>
        <v>93.509999999994761</v>
      </c>
    </row>
    <row r="248" spans="1:6" ht="33.75" x14ac:dyDescent="0.2">
      <c r="A248" s="10" t="s">
        <v>260</v>
      </c>
      <c r="B248" s="33" t="s">
        <v>17</v>
      </c>
      <c r="C248" s="11" t="s">
        <v>387</v>
      </c>
      <c r="D248" s="12">
        <v>80500</v>
      </c>
      <c r="E248" s="34">
        <v>80406.490000000005</v>
      </c>
      <c r="F248" s="35">
        <f t="shared" si="3"/>
        <v>93.509999999994761</v>
      </c>
    </row>
    <row r="249" spans="1:6" ht="123.75" x14ac:dyDescent="0.2">
      <c r="A249" s="36" t="s">
        <v>388</v>
      </c>
      <c r="B249" s="33" t="s">
        <v>17</v>
      </c>
      <c r="C249" s="11" t="s">
        <v>389</v>
      </c>
      <c r="D249" s="12">
        <v>65000</v>
      </c>
      <c r="E249" s="34">
        <v>65000</v>
      </c>
      <c r="F249" s="35" t="str">
        <f t="shared" si="3"/>
        <v>-</v>
      </c>
    </row>
    <row r="250" spans="1:6" ht="33.75" x14ac:dyDescent="0.2">
      <c r="A250" s="10" t="s">
        <v>260</v>
      </c>
      <c r="B250" s="33" t="s">
        <v>17</v>
      </c>
      <c r="C250" s="11" t="s">
        <v>390</v>
      </c>
      <c r="D250" s="12">
        <v>65000</v>
      </c>
      <c r="E250" s="34">
        <v>65000</v>
      </c>
      <c r="F250" s="35" t="str">
        <f t="shared" si="3"/>
        <v>-</v>
      </c>
    </row>
    <row r="251" spans="1:6" ht="22.5" x14ac:dyDescent="0.2">
      <c r="A251" s="10" t="s">
        <v>224</v>
      </c>
      <c r="B251" s="33" t="s">
        <v>17</v>
      </c>
      <c r="C251" s="11" t="s">
        <v>391</v>
      </c>
      <c r="D251" s="12">
        <v>30975300</v>
      </c>
      <c r="E251" s="34">
        <v>21342711.600000001</v>
      </c>
      <c r="F251" s="35">
        <f t="shared" si="3"/>
        <v>9632588.3999999985</v>
      </c>
    </row>
    <row r="252" spans="1:6" ht="78.75" x14ac:dyDescent="0.2">
      <c r="A252" s="36" t="s">
        <v>392</v>
      </c>
      <c r="B252" s="33" t="s">
        <v>17</v>
      </c>
      <c r="C252" s="11" t="s">
        <v>393</v>
      </c>
      <c r="D252" s="12">
        <v>28026300</v>
      </c>
      <c r="E252" s="34">
        <v>19970090.399999999</v>
      </c>
      <c r="F252" s="35">
        <f t="shared" si="3"/>
        <v>8056209.6000000015</v>
      </c>
    </row>
    <row r="253" spans="1:6" ht="45" x14ac:dyDescent="0.2">
      <c r="A253" s="10" t="s">
        <v>394</v>
      </c>
      <c r="B253" s="33" t="s">
        <v>17</v>
      </c>
      <c r="C253" s="11" t="s">
        <v>395</v>
      </c>
      <c r="D253" s="12">
        <v>27484400</v>
      </c>
      <c r="E253" s="34">
        <v>19559621.73</v>
      </c>
      <c r="F253" s="35">
        <f t="shared" si="3"/>
        <v>7924778.2699999996</v>
      </c>
    </row>
    <row r="254" spans="1:6" x14ac:dyDescent="0.2">
      <c r="A254" s="10" t="s">
        <v>396</v>
      </c>
      <c r="B254" s="33" t="s">
        <v>17</v>
      </c>
      <c r="C254" s="11" t="s">
        <v>397</v>
      </c>
      <c r="D254" s="12">
        <v>541900</v>
      </c>
      <c r="E254" s="34">
        <v>410468.67</v>
      </c>
      <c r="F254" s="35">
        <f t="shared" si="3"/>
        <v>131431.33000000002</v>
      </c>
    </row>
    <row r="255" spans="1:6" ht="90" x14ac:dyDescent="0.2">
      <c r="A255" s="36" t="s">
        <v>398</v>
      </c>
      <c r="B255" s="33" t="s">
        <v>17</v>
      </c>
      <c r="C255" s="11" t="s">
        <v>399</v>
      </c>
      <c r="D255" s="12">
        <v>51000</v>
      </c>
      <c r="E255" s="34">
        <v>51000</v>
      </c>
      <c r="F255" s="35" t="str">
        <f t="shared" si="3"/>
        <v>-</v>
      </c>
    </row>
    <row r="256" spans="1:6" x14ac:dyDescent="0.2">
      <c r="A256" s="10" t="s">
        <v>31</v>
      </c>
      <c r="B256" s="33" t="s">
        <v>17</v>
      </c>
      <c r="C256" s="11" t="s">
        <v>400</v>
      </c>
      <c r="D256" s="12">
        <v>51000</v>
      </c>
      <c r="E256" s="34">
        <v>51000</v>
      </c>
      <c r="F256" s="35" t="str">
        <f t="shared" si="3"/>
        <v>-</v>
      </c>
    </row>
    <row r="257" spans="1:6" ht="78.75" x14ac:dyDescent="0.2">
      <c r="A257" s="36" t="s">
        <v>401</v>
      </c>
      <c r="B257" s="33" t="s">
        <v>17</v>
      </c>
      <c r="C257" s="11" t="s">
        <v>402</v>
      </c>
      <c r="D257" s="12">
        <v>2842200</v>
      </c>
      <c r="E257" s="34">
        <v>1265821.2</v>
      </c>
      <c r="F257" s="35">
        <f t="shared" si="3"/>
        <v>1576378.8</v>
      </c>
    </row>
    <row r="258" spans="1:6" x14ac:dyDescent="0.2">
      <c r="A258" s="10" t="s">
        <v>31</v>
      </c>
      <c r="B258" s="33" t="s">
        <v>17</v>
      </c>
      <c r="C258" s="11" t="s">
        <v>403</v>
      </c>
      <c r="D258" s="12">
        <v>2842200</v>
      </c>
      <c r="E258" s="34">
        <v>1265821.2</v>
      </c>
      <c r="F258" s="35">
        <f t="shared" si="3"/>
        <v>1576378.8</v>
      </c>
    </row>
    <row r="259" spans="1:6" ht="67.5" x14ac:dyDescent="0.2">
      <c r="A259" s="36" t="s">
        <v>404</v>
      </c>
      <c r="B259" s="33" t="s">
        <v>17</v>
      </c>
      <c r="C259" s="11" t="s">
        <v>405</v>
      </c>
      <c r="D259" s="12">
        <v>55800</v>
      </c>
      <c r="E259" s="34">
        <v>55800</v>
      </c>
      <c r="F259" s="35" t="str">
        <f t="shared" si="3"/>
        <v>-</v>
      </c>
    </row>
    <row r="260" spans="1:6" ht="33.75" x14ac:dyDescent="0.2">
      <c r="A260" s="10" t="s">
        <v>260</v>
      </c>
      <c r="B260" s="33" t="s">
        <v>17</v>
      </c>
      <c r="C260" s="11" t="s">
        <v>406</v>
      </c>
      <c r="D260" s="12">
        <v>55800</v>
      </c>
      <c r="E260" s="34">
        <v>55800</v>
      </c>
      <c r="F260" s="35" t="str">
        <f t="shared" si="3"/>
        <v>-</v>
      </c>
    </row>
    <row r="261" spans="1:6" ht="33.75" x14ac:dyDescent="0.2">
      <c r="A261" s="10" t="s">
        <v>164</v>
      </c>
      <c r="B261" s="33" t="s">
        <v>17</v>
      </c>
      <c r="C261" s="11" t="s">
        <v>407</v>
      </c>
      <c r="D261" s="12">
        <v>16100</v>
      </c>
      <c r="E261" s="34">
        <v>16100</v>
      </c>
      <c r="F261" s="35" t="str">
        <f t="shared" si="3"/>
        <v>-</v>
      </c>
    </row>
    <row r="262" spans="1:6" ht="22.5" x14ac:dyDescent="0.2">
      <c r="A262" s="10" t="s">
        <v>166</v>
      </c>
      <c r="B262" s="33" t="s">
        <v>17</v>
      </c>
      <c r="C262" s="11" t="s">
        <v>408</v>
      </c>
      <c r="D262" s="12">
        <v>16100</v>
      </c>
      <c r="E262" s="34">
        <v>16100</v>
      </c>
      <c r="F262" s="35" t="str">
        <f t="shared" si="3"/>
        <v>-</v>
      </c>
    </row>
    <row r="263" spans="1:6" ht="78.75" x14ac:dyDescent="0.2">
      <c r="A263" s="36" t="s">
        <v>409</v>
      </c>
      <c r="B263" s="33" t="s">
        <v>17</v>
      </c>
      <c r="C263" s="11" t="s">
        <v>410</v>
      </c>
      <c r="D263" s="12">
        <v>16100</v>
      </c>
      <c r="E263" s="34">
        <v>16100</v>
      </c>
      <c r="F263" s="35" t="str">
        <f t="shared" si="3"/>
        <v>-</v>
      </c>
    </row>
    <row r="264" spans="1:6" x14ac:dyDescent="0.2">
      <c r="A264" s="10" t="s">
        <v>31</v>
      </c>
      <c r="B264" s="33" t="s">
        <v>17</v>
      </c>
      <c r="C264" s="11" t="s">
        <v>411</v>
      </c>
      <c r="D264" s="12">
        <v>16100</v>
      </c>
      <c r="E264" s="34">
        <v>16100</v>
      </c>
      <c r="F264" s="35" t="str">
        <f t="shared" si="3"/>
        <v>-</v>
      </c>
    </row>
    <row r="265" spans="1:6" ht="45" x14ac:dyDescent="0.2">
      <c r="A265" s="10" t="s">
        <v>412</v>
      </c>
      <c r="B265" s="33" t="s">
        <v>17</v>
      </c>
      <c r="C265" s="11" t="s">
        <v>413</v>
      </c>
      <c r="D265" s="12">
        <v>192972700</v>
      </c>
      <c r="E265" s="34">
        <v>4440186.74</v>
      </c>
      <c r="F265" s="35">
        <f t="shared" si="3"/>
        <v>188532513.25999999</v>
      </c>
    </row>
    <row r="266" spans="1:6" ht="33.75" x14ac:dyDescent="0.2">
      <c r="A266" s="10" t="s">
        <v>414</v>
      </c>
      <c r="B266" s="33" t="s">
        <v>17</v>
      </c>
      <c r="C266" s="11" t="s">
        <v>415</v>
      </c>
      <c r="D266" s="12">
        <v>192972700</v>
      </c>
      <c r="E266" s="34">
        <v>4440186.74</v>
      </c>
      <c r="F266" s="35">
        <f t="shared" si="3"/>
        <v>188532513.25999999</v>
      </c>
    </row>
    <row r="267" spans="1:6" ht="90" x14ac:dyDescent="0.2">
      <c r="A267" s="36" t="s">
        <v>416</v>
      </c>
      <c r="B267" s="33" t="s">
        <v>17</v>
      </c>
      <c r="C267" s="11" t="s">
        <v>417</v>
      </c>
      <c r="D267" s="12">
        <v>401000</v>
      </c>
      <c r="E267" s="34">
        <v>363000</v>
      </c>
      <c r="F267" s="35">
        <f t="shared" si="3"/>
        <v>38000</v>
      </c>
    </row>
    <row r="268" spans="1:6" x14ac:dyDescent="0.2">
      <c r="A268" s="10" t="s">
        <v>31</v>
      </c>
      <c r="B268" s="33" t="s">
        <v>17</v>
      </c>
      <c r="C268" s="11" t="s">
        <v>418</v>
      </c>
      <c r="D268" s="12">
        <v>401000</v>
      </c>
      <c r="E268" s="34">
        <v>363000</v>
      </c>
      <c r="F268" s="35">
        <f t="shared" si="3"/>
        <v>38000</v>
      </c>
    </row>
    <row r="269" spans="1:6" ht="101.25" x14ac:dyDescent="0.2">
      <c r="A269" s="36" t="s">
        <v>419</v>
      </c>
      <c r="B269" s="33" t="s">
        <v>17</v>
      </c>
      <c r="C269" s="11" t="s">
        <v>420</v>
      </c>
      <c r="D269" s="12">
        <v>1185600</v>
      </c>
      <c r="E269" s="34">
        <v>971945.74</v>
      </c>
      <c r="F269" s="35">
        <f t="shared" si="3"/>
        <v>213654.26</v>
      </c>
    </row>
    <row r="270" spans="1:6" x14ac:dyDescent="0.2">
      <c r="A270" s="10" t="s">
        <v>31</v>
      </c>
      <c r="B270" s="33" t="s">
        <v>17</v>
      </c>
      <c r="C270" s="11" t="s">
        <v>421</v>
      </c>
      <c r="D270" s="12">
        <v>1185600</v>
      </c>
      <c r="E270" s="34">
        <v>971945.74</v>
      </c>
      <c r="F270" s="35">
        <f t="shared" si="3"/>
        <v>213654.26</v>
      </c>
    </row>
    <row r="271" spans="1:6" ht="112.5" x14ac:dyDescent="0.2">
      <c r="A271" s="36" t="s">
        <v>422</v>
      </c>
      <c r="B271" s="33" t="s">
        <v>17</v>
      </c>
      <c r="C271" s="11" t="s">
        <v>423</v>
      </c>
      <c r="D271" s="12">
        <v>50000</v>
      </c>
      <c r="E271" s="34" t="s">
        <v>11</v>
      </c>
      <c r="F271" s="35">
        <f t="shared" ref="F271:F334" si="4">IF(OR(D271="-",IF(E271="-",0,E271)&gt;=IF(D271="-",0,D271)),"-",IF(D271="-",0,D271)-IF(E271="-",0,E271))</f>
        <v>50000</v>
      </c>
    </row>
    <row r="272" spans="1:6" x14ac:dyDescent="0.2">
      <c r="A272" s="10" t="s">
        <v>31</v>
      </c>
      <c r="B272" s="33" t="s">
        <v>17</v>
      </c>
      <c r="C272" s="11" t="s">
        <v>424</v>
      </c>
      <c r="D272" s="12">
        <v>50000</v>
      </c>
      <c r="E272" s="34" t="s">
        <v>11</v>
      </c>
      <c r="F272" s="35">
        <f t="shared" si="4"/>
        <v>50000</v>
      </c>
    </row>
    <row r="273" spans="1:6" ht="123.75" x14ac:dyDescent="0.2">
      <c r="A273" s="36" t="s">
        <v>425</v>
      </c>
      <c r="B273" s="33" t="s">
        <v>17</v>
      </c>
      <c r="C273" s="11" t="s">
        <v>426</v>
      </c>
      <c r="D273" s="12">
        <v>7540000</v>
      </c>
      <c r="E273" s="34">
        <v>1800000</v>
      </c>
      <c r="F273" s="35">
        <f t="shared" si="4"/>
        <v>5740000</v>
      </c>
    </row>
    <row r="274" spans="1:6" ht="33.75" x14ac:dyDescent="0.2">
      <c r="A274" s="10" t="s">
        <v>260</v>
      </c>
      <c r="B274" s="33" t="s">
        <v>17</v>
      </c>
      <c r="C274" s="11" t="s">
        <v>427</v>
      </c>
      <c r="D274" s="12">
        <v>1040000</v>
      </c>
      <c r="E274" s="34" t="s">
        <v>11</v>
      </c>
      <c r="F274" s="35">
        <f t="shared" si="4"/>
        <v>1040000</v>
      </c>
    </row>
    <row r="275" spans="1:6" x14ac:dyDescent="0.2">
      <c r="A275" s="10" t="s">
        <v>31</v>
      </c>
      <c r="B275" s="33" t="s">
        <v>17</v>
      </c>
      <c r="C275" s="11" t="s">
        <v>428</v>
      </c>
      <c r="D275" s="12">
        <v>6500000</v>
      </c>
      <c r="E275" s="34">
        <v>1800000</v>
      </c>
      <c r="F275" s="35">
        <f t="shared" si="4"/>
        <v>4700000</v>
      </c>
    </row>
    <row r="276" spans="1:6" ht="112.5" x14ac:dyDescent="0.2">
      <c r="A276" s="36" t="s">
        <v>429</v>
      </c>
      <c r="B276" s="33" t="s">
        <v>17</v>
      </c>
      <c r="C276" s="11" t="s">
        <v>430</v>
      </c>
      <c r="D276" s="12">
        <v>3553000</v>
      </c>
      <c r="E276" s="34" t="s">
        <v>11</v>
      </c>
      <c r="F276" s="35">
        <f t="shared" si="4"/>
        <v>3553000</v>
      </c>
    </row>
    <row r="277" spans="1:6" x14ac:dyDescent="0.2">
      <c r="A277" s="10" t="s">
        <v>31</v>
      </c>
      <c r="B277" s="33" t="s">
        <v>17</v>
      </c>
      <c r="C277" s="11" t="s">
        <v>431</v>
      </c>
      <c r="D277" s="12">
        <v>3553000</v>
      </c>
      <c r="E277" s="34" t="s">
        <v>11</v>
      </c>
      <c r="F277" s="35">
        <f t="shared" si="4"/>
        <v>3553000</v>
      </c>
    </row>
    <row r="278" spans="1:6" ht="146.25" x14ac:dyDescent="0.2">
      <c r="A278" s="36" t="s">
        <v>432</v>
      </c>
      <c r="B278" s="33" t="s">
        <v>17</v>
      </c>
      <c r="C278" s="11" t="s">
        <v>433</v>
      </c>
      <c r="D278" s="12">
        <v>2687600</v>
      </c>
      <c r="E278" s="34" t="s">
        <v>11</v>
      </c>
      <c r="F278" s="35">
        <f t="shared" si="4"/>
        <v>2687600</v>
      </c>
    </row>
    <row r="279" spans="1:6" x14ac:dyDescent="0.2">
      <c r="A279" s="10" t="s">
        <v>31</v>
      </c>
      <c r="B279" s="33" t="s">
        <v>17</v>
      </c>
      <c r="C279" s="11" t="s">
        <v>434</v>
      </c>
      <c r="D279" s="12">
        <v>2687600</v>
      </c>
      <c r="E279" s="34" t="s">
        <v>11</v>
      </c>
      <c r="F279" s="35">
        <f t="shared" si="4"/>
        <v>2687600</v>
      </c>
    </row>
    <row r="280" spans="1:6" ht="146.25" x14ac:dyDescent="0.2">
      <c r="A280" s="36" t="s">
        <v>435</v>
      </c>
      <c r="B280" s="33" t="s">
        <v>17</v>
      </c>
      <c r="C280" s="11" t="s">
        <v>436</v>
      </c>
      <c r="D280" s="12">
        <v>1438300</v>
      </c>
      <c r="E280" s="34">
        <v>1305241</v>
      </c>
      <c r="F280" s="35">
        <f t="shared" si="4"/>
        <v>133059</v>
      </c>
    </row>
    <row r="281" spans="1:6" x14ac:dyDescent="0.2">
      <c r="A281" s="10" t="s">
        <v>31</v>
      </c>
      <c r="B281" s="33" t="s">
        <v>17</v>
      </c>
      <c r="C281" s="11" t="s">
        <v>437</v>
      </c>
      <c r="D281" s="12">
        <v>1438300</v>
      </c>
      <c r="E281" s="34">
        <v>1305241</v>
      </c>
      <c r="F281" s="35">
        <f t="shared" si="4"/>
        <v>133059</v>
      </c>
    </row>
    <row r="282" spans="1:6" ht="123.75" x14ac:dyDescent="0.2">
      <c r="A282" s="36" t="s">
        <v>438</v>
      </c>
      <c r="B282" s="33" t="s">
        <v>17</v>
      </c>
      <c r="C282" s="11" t="s">
        <v>439</v>
      </c>
      <c r="D282" s="12">
        <v>176117200</v>
      </c>
      <c r="E282" s="34" t="s">
        <v>11</v>
      </c>
      <c r="F282" s="35">
        <f t="shared" si="4"/>
        <v>176117200</v>
      </c>
    </row>
    <row r="283" spans="1:6" x14ac:dyDescent="0.2">
      <c r="A283" s="10" t="s">
        <v>31</v>
      </c>
      <c r="B283" s="33" t="s">
        <v>17</v>
      </c>
      <c r="C283" s="11" t="s">
        <v>440</v>
      </c>
      <c r="D283" s="12">
        <v>176117200</v>
      </c>
      <c r="E283" s="34" t="s">
        <v>11</v>
      </c>
      <c r="F283" s="35">
        <f t="shared" si="4"/>
        <v>176117200</v>
      </c>
    </row>
    <row r="284" spans="1:6" ht="33.75" x14ac:dyDescent="0.2">
      <c r="A284" s="10" t="s">
        <v>95</v>
      </c>
      <c r="B284" s="33" t="s">
        <v>17</v>
      </c>
      <c r="C284" s="11" t="s">
        <v>441</v>
      </c>
      <c r="D284" s="12">
        <v>6800</v>
      </c>
      <c r="E284" s="34">
        <v>6733.95</v>
      </c>
      <c r="F284" s="35">
        <f t="shared" si="4"/>
        <v>66.050000000000182</v>
      </c>
    </row>
    <row r="285" spans="1:6" x14ac:dyDescent="0.2">
      <c r="A285" s="10" t="s">
        <v>97</v>
      </c>
      <c r="B285" s="33" t="s">
        <v>17</v>
      </c>
      <c r="C285" s="11" t="s">
        <v>442</v>
      </c>
      <c r="D285" s="12">
        <v>6800</v>
      </c>
      <c r="E285" s="34">
        <v>6733.95</v>
      </c>
      <c r="F285" s="35">
        <f t="shared" si="4"/>
        <v>66.050000000000182</v>
      </c>
    </row>
    <row r="286" spans="1:6" ht="56.25" x14ac:dyDescent="0.2">
      <c r="A286" s="10" t="s">
        <v>99</v>
      </c>
      <c r="B286" s="33" t="s">
        <v>17</v>
      </c>
      <c r="C286" s="11" t="s">
        <v>443</v>
      </c>
      <c r="D286" s="12">
        <v>6800</v>
      </c>
      <c r="E286" s="34">
        <v>6733.95</v>
      </c>
      <c r="F286" s="35">
        <f t="shared" si="4"/>
        <v>66.050000000000182</v>
      </c>
    </row>
    <row r="287" spans="1:6" x14ac:dyDescent="0.2">
      <c r="A287" s="10" t="s">
        <v>396</v>
      </c>
      <c r="B287" s="33" t="s">
        <v>17</v>
      </c>
      <c r="C287" s="11" t="s">
        <v>444</v>
      </c>
      <c r="D287" s="12">
        <v>6800</v>
      </c>
      <c r="E287" s="34">
        <v>6733.95</v>
      </c>
      <c r="F287" s="35">
        <f t="shared" si="4"/>
        <v>66.050000000000182</v>
      </c>
    </row>
    <row r="288" spans="1:6" x14ac:dyDescent="0.2">
      <c r="A288" s="21" t="s">
        <v>445</v>
      </c>
      <c r="B288" s="22" t="s">
        <v>17</v>
      </c>
      <c r="C288" s="23" t="s">
        <v>446</v>
      </c>
      <c r="D288" s="24">
        <v>3111000</v>
      </c>
      <c r="E288" s="25">
        <v>2209966.5499999998</v>
      </c>
      <c r="F288" s="26">
        <f t="shared" si="4"/>
        <v>901033.45000000019</v>
      </c>
    </row>
    <row r="289" spans="1:6" x14ac:dyDescent="0.2">
      <c r="A289" s="10" t="s">
        <v>447</v>
      </c>
      <c r="B289" s="33" t="s">
        <v>17</v>
      </c>
      <c r="C289" s="11" t="s">
        <v>448</v>
      </c>
      <c r="D289" s="12">
        <v>3111000</v>
      </c>
      <c r="E289" s="34">
        <v>2209966.5499999998</v>
      </c>
      <c r="F289" s="35">
        <f t="shared" si="4"/>
        <v>901033.45000000019</v>
      </c>
    </row>
    <row r="290" spans="1:6" ht="33.75" x14ac:dyDescent="0.2">
      <c r="A290" s="10" t="s">
        <v>449</v>
      </c>
      <c r="B290" s="33" t="s">
        <v>17</v>
      </c>
      <c r="C290" s="11" t="s">
        <v>450</v>
      </c>
      <c r="D290" s="12">
        <v>3111000</v>
      </c>
      <c r="E290" s="34">
        <v>2209966.5499999998</v>
      </c>
      <c r="F290" s="35">
        <f t="shared" si="4"/>
        <v>901033.45000000019</v>
      </c>
    </row>
    <row r="291" spans="1:6" ht="22.5" x14ac:dyDescent="0.2">
      <c r="A291" s="10" t="s">
        <v>451</v>
      </c>
      <c r="B291" s="33" t="s">
        <v>17</v>
      </c>
      <c r="C291" s="11" t="s">
        <v>452</v>
      </c>
      <c r="D291" s="12">
        <v>3111000</v>
      </c>
      <c r="E291" s="34">
        <v>2209966.5499999998</v>
      </c>
      <c r="F291" s="35">
        <f t="shared" si="4"/>
        <v>901033.45000000019</v>
      </c>
    </row>
    <row r="292" spans="1:6" ht="67.5" x14ac:dyDescent="0.2">
      <c r="A292" s="36" t="s">
        <v>453</v>
      </c>
      <c r="B292" s="33" t="s">
        <v>17</v>
      </c>
      <c r="C292" s="11" t="s">
        <v>454</v>
      </c>
      <c r="D292" s="12">
        <v>411000</v>
      </c>
      <c r="E292" s="34">
        <v>410974.09</v>
      </c>
      <c r="F292" s="35">
        <f t="shared" si="4"/>
        <v>25.909999999974389</v>
      </c>
    </row>
    <row r="293" spans="1:6" x14ac:dyDescent="0.2">
      <c r="A293" s="10" t="s">
        <v>31</v>
      </c>
      <c r="B293" s="33" t="s">
        <v>17</v>
      </c>
      <c r="C293" s="11" t="s">
        <v>455</v>
      </c>
      <c r="D293" s="12">
        <v>411000</v>
      </c>
      <c r="E293" s="34">
        <v>410974.09</v>
      </c>
      <c r="F293" s="35">
        <f t="shared" si="4"/>
        <v>25.909999999974389</v>
      </c>
    </row>
    <row r="294" spans="1:6" ht="78.75" x14ac:dyDescent="0.2">
      <c r="A294" s="36" t="s">
        <v>456</v>
      </c>
      <c r="B294" s="33" t="s">
        <v>17</v>
      </c>
      <c r="C294" s="11" t="s">
        <v>457</v>
      </c>
      <c r="D294" s="12">
        <v>2700000</v>
      </c>
      <c r="E294" s="34">
        <v>1798992.46</v>
      </c>
      <c r="F294" s="35">
        <f t="shared" si="4"/>
        <v>901007.54</v>
      </c>
    </row>
    <row r="295" spans="1:6" x14ac:dyDescent="0.2">
      <c r="A295" s="10" t="s">
        <v>31</v>
      </c>
      <c r="B295" s="33" t="s">
        <v>17</v>
      </c>
      <c r="C295" s="11" t="s">
        <v>458</v>
      </c>
      <c r="D295" s="12">
        <v>2700000</v>
      </c>
      <c r="E295" s="34">
        <v>1798992.46</v>
      </c>
      <c r="F295" s="35">
        <f t="shared" si="4"/>
        <v>901007.54</v>
      </c>
    </row>
    <row r="296" spans="1:6" x14ac:dyDescent="0.2">
      <c r="A296" s="21" t="s">
        <v>459</v>
      </c>
      <c r="B296" s="22" t="s">
        <v>17</v>
      </c>
      <c r="C296" s="23" t="s">
        <v>460</v>
      </c>
      <c r="D296" s="24">
        <v>30000</v>
      </c>
      <c r="E296" s="25">
        <v>24000</v>
      </c>
      <c r="F296" s="26">
        <f t="shared" si="4"/>
        <v>6000</v>
      </c>
    </row>
    <row r="297" spans="1:6" ht="22.5" x14ac:dyDescent="0.2">
      <c r="A297" s="10" t="s">
        <v>461</v>
      </c>
      <c r="B297" s="33" t="s">
        <v>17</v>
      </c>
      <c r="C297" s="11" t="s">
        <v>462</v>
      </c>
      <c r="D297" s="12">
        <v>30000</v>
      </c>
      <c r="E297" s="34">
        <v>24000</v>
      </c>
      <c r="F297" s="35">
        <f t="shared" si="4"/>
        <v>6000</v>
      </c>
    </row>
    <row r="298" spans="1:6" ht="22.5" x14ac:dyDescent="0.2">
      <c r="A298" s="10" t="s">
        <v>33</v>
      </c>
      <c r="B298" s="33" t="s">
        <v>17</v>
      </c>
      <c r="C298" s="11" t="s">
        <v>463</v>
      </c>
      <c r="D298" s="12">
        <v>30000</v>
      </c>
      <c r="E298" s="34">
        <v>24000</v>
      </c>
      <c r="F298" s="35">
        <f t="shared" si="4"/>
        <v>6000</v>
      </c>
    </row>
    <row r="299" spans="1:6" ht="33.75" x14ac:dyDescent="0.2">
      <c r="A299" s="10" t="s">
        <v>35</v>
      </c>
      <c r="B299" s="33" t="s">
        <v>17</v>
      </c>
      <c r="C299" s="11" t="s">
        <v>464</v>
      </c>
      <c r="D299" s="12">
        <v>30000</v>
      </c>
      <c r="E299" s="34">
        <v>24000</v>
      </c>
      <c r="F299" s="35">
        <f t="shared" si="4"/>
        <v>6000</v>
      </c>
    </row>
    <row r="300" spans="1:6" ht="67.5" x14ac:dyDescent="0.2">
      <c r="A300" s="10" t="s">
        <v>37</v>
      </c>
      <c r="B300" s="33" t="s">
        <v>17</v>
      </c>
      <c r="C300" s="11" t="s">
        <v>465</v>
      </c>
      <c r="D300" s="12">
        <v>30000</v>
      </c>
      <c r="E300" s="34">
        <v>24000</v>
      </c>
      <c r="F300" s="35">
        <f t="shared" si="4"/>
        <v>6000</v>
      </c>
    </row>
    <row r="301" spans="1:6" x14ac:dyDescent="0.2">
      <c r="A301" s="10" t="s">
        <v>31</v>
      </c>
      <c r="B301" s="33" t="s">
        <v>17</v>
      </c>
      <c r="C301" s="11" t="s">
        <v>466</v>
      </c>
      <c r="D301" s="12">
        <v>30000</v>
      </c>
      <c r="E301" s="34">
        <v>24000</v>
      </c>
      <c r="F301" s="35">
        <f t="shared" si="4"/>
        <v>6000</v>
      </c>
    </row>
    <row r="302" spans="1:6" x14ac:dyDescent="0.2">
      <c r="A302" s="21" t="s">
        <v>467</v>
      </c>
      <c r="B302" s="22" t="s">
        <v>17</v>
      </c>
      <c r="C302" s="23" t="s">
        <v>468</v>
      </c>
      <c r="D302" s="24">
        <v>119132100</v>
      </c>
      <c r="E302" s="25">
        <f>131854.44+56614591.42</f>
        <v>56746445.859999999</v>
      </c>
      <c r="F302" s="26">
        <f t="shared" si="4"/>
        <v>62385654.140000001</v>
      </c>
    </row>
    <row r="303" spans="1:6" x14ac:dyDescent="0.2">
      <c r="A303" s="10" t="s">
        <v>469</v>
      </c>
      <c r="B303" s="33" t="s">
        <v>17</v>
      </c>
      <c r="C303" s="11" t="s">
        <v>470</v>
      </c>
      <c r="D303" s="12">
        <v>119132100</v>
      </c>
      <c r="E303" s="34">
        <f>131854.44+56614591.42</f>
        <v>56746445.859999999</v>
      </c>
      <c r="F303" s="35">
        <f t="shared" si="4"/>
        <v>62385654.140000001</v>
      </c>
    </row>
    <row r="304" spans="1:6" ht="22.5" x14ac:dyDescent="0.2">
      <c r="A304" s="10" t="s">
        <v>471</v>
      </c>
      <c r="B304" s="33" t="s">
        <v>17</v>
      </c>
      <c r="C304" s="11" t="s">
        <v>472</v>
      </c>
      <c r="D304" s="12">
        <v>119121900</v>
      </c>
      <c r="E304" s="34">
        <f>131854.44+56604862.87</f>
        <v>56736717.309999995</v>
      </c>
      <c r="F304" s="35">
        <f t="shared" si="4"/>
        <v>62385182.690000005</v>
      </c>
    </row>
    <row r="305" spans="1:6" ht="33.75" x14ac:dyDescent="0.2">
      <c r="A305" s="10" t="s">
        <v>473</v>
      </c>
      <c r="B305" s="33" t="s">
        <v>17</v>
      </c>
      <c r="C305" s="11" t="s">
        <v>474</v>
      </c>
      <c r="D305" s="12">
        <v>16994200</v>
      </c>
      <c r="E305" s="34">
        <f>131854.44+10078659.48</f>
        <v>10210513.92</v>
      </c>
      <c r="F305" s="35">
        <f t="shared" si="4"/>
        <v>6783686.0800000001</v>
      </c>
    </row>
    <row r="306" spans="1:6" ht="90" x14ac:dyDescent="0.2">
      <c r="A306" s="36" t="s">
        <v>475</v>
      </c>
      <c r="B306" s="33" t="s">
        <v>17</v>
      </c>
      <c r="C306" s="11" t="s">
        <v>476</v>
      </c>
      <c r="D306" s="12">
        <v>16994200</v>
      </c>
      <c r="E306" s="34">
        <f>131854.44+10078659.48</f>
        <v>10210513.92</v>
      </c>
      <c r="F306" s="35">
        <f t="shared" si="4"/>
        <v>6783686.0800000001</v>
      </c>
    </row>
    <row r="307" spans="1:6" ht="45" x14ac:dyDescent="0.2">
      <c r="A307" s="10" t="s">
        <v>394</v>
      </c>
      <c r="B307" s="33" t="s">
        <v>17</v>
      </c>
      <c r="C307" s="11" t="s">
        <v>477</v>
      </c>
      <c r="D307" s="12">
        <v>14218600</v>
      </c>
      <c r="E307" s="34">
        <v>9349222.1799999997</v>
      </c>
      <c r="F307" s="35">
        <f t="shared" si="4"/>
        <v>4869377.82</v>
      </c>
    </row>
    <row r="308" spans="1:6" x14ac:dyDescent="0.2">
      <c r="A308" s="10" t="s">
        <v>396</v>
      </c>
      <c r="B308" s="33" t="s">
        <v>17</v>
      </c>
      <c r="C308" s="11" t="s">
        <v>478</v>
      </c>
      <c r="D308" s="12">
        <v>2775600</v>
      </c>
      <c r="E308" s="34">
        <f>729437.3+131854.44</f>
        <v>861291.74</v>
      </c>
      <c r="F308" s="35">
        <f t="shared" si="4"/>
        <v>1914308.26</v>
      </c>
    </row>
    <row r="309" spans="1:6" x14ac:dyDescent="0.2">
      <c r="A309" s="10" t="s">
        <v>479</v>
      </c>
      <c r="B309" s="33" t="s">
        <v>17</v>
      </c>
      <c r="C309" s="11" t="s">
        <v>480</v>
      </c>
      <c r="D309" s="12">
        <v>96805100</v>
      </c>
      <c r="E309" s="34">
        <v>41876773.979999997</v>
      </c>
      <c r="F309" s="35">
        <f t="shared" si="4"/>
        <v>54928326.020000003</v>
      </c>
    </row>
    <row r="310" spans="1:6" ht="67.5" x14ac:dyDescent="0.2">
      <c r="A310" s="36" t="s">
        <v>481</v>
      </c>
      <c r="B310" s="33" t="s">
        <v>17</v>
      </c>
      <c r="C310" s="11" t="s">
        <v>482</v>
      </c>
      <c r="D310" s="12">
        <v>22859700</v>
      </c>
      <c r="E310" s="34">
        <v>13584483.189999999</v>
      </c>
      <c r="F310" s="35">
        <f t="shared" si="4"/>
        <v>9275216.8100000005</v>
      </c>
    </row>
    <row r="311" spans="1:6" ht="45" x14ac:dyDescent="0.2">
      <c r="A311" s="10" t="s">
        <v>394</v>
      </c>
      <c r="B311" s="33" t="s">
        <v>17</v>
      </c>
      <c r="C311" s="11" t="s">
        <v>483</v>
      </c>
      <c r="D311" s="12">
        <v>21335200</v>
      </c>
      <c r="E311" s="34">
        <v>12857845.15</v>
      </c>
      <c r="F311" s="35">
        <f t="shared" si="4"/>
        <v>8477354.8499999996</v>
      </c>
    </row>
    <row r="312" spans="1:6" x14ac:dyDescent="0.2">
      <c r="A312" s="10" t="s">
        <v>396</v>
      </c>
      <c r="B312" s="33" t="s">
        <v>17</v>
      </c>
      <c r="C312" s="11" t="s">
        <v>484</v>
      </c>
      <c r="D312" s="12">
        <v>1524500</v>
      </c>
      <c r="E312" s="34">
        <v>726638.04</v>
      </c>
      <c r="F312" s="35">
        <f t="shared" si="4"/>
        <v>797861.96</v>
      </c>
    </row>
    <row r="313" spans="1:6" ht="90" x14ac:dyDescent="0.2">
      <c r="A313" s="36" t="s">
        <v>485</v>
      </c>
      <c r="B313" s="33" t="s">
        <v>17</v>
      </c>
      <c r="C313" s="11" t="s">
        <v>486</v>
      </c>
      <c r="D313" s="12">
        <v>8560000</v>
      </c>
      <c r="E313" s="34">
        <v>6416700</v>
      </c>
      <c r="F313" s="35">
        <f t="shared" si="4"/>
        <v>2143300</v>
      </c>
    </row>
    <row r="314" spans="1:6" x14ac:dyDescent="0.2">
      <c r="A314" s="10" t="s">
        <v>12</v>
      </c>
      <c r="B314" s="33" t="s">
        <v>17</v>
      </c>
      <c r="C314" s="11" t="s">
        <v>487</v>
      </c>
      <c r="D314" s="12">
        <v>8560000</v>
      </c>
      <c r="E314" s="34">
        <v>6416700</v>
      </c>
      <c r="F314" s="35">
        <f t="shared" si="4"/>
        <v>2143300</v>
      </c>
    </row>
    <row r="315" spans="1:6" ht="56.25" x14ac:dyDescent="0.2">
      <c r="A315" s="10" t="s">
        <v>488</v>
      </c>
      <c r="B315" s="33" t="s">
        <v>17</v>
      </c>
      <c r="C315" s="11" t="s">
        <v>489</v>
      </c>
      <c r="D315" s="12">
        <v>65385400</v>
      </c>
      <c r="E315" s="34">
        <v>21875590.789999999</v>
      </c>
      <c r="F315" s="35">
        <f t="shared" si="4"/>
        <v>43509809.210000001</v>
      </c>
    </row>
    <row r="316" spans="1:6" x14ac:dyDescent="0.2">
      <c r="A316" s="10" t="s">
        <v>396</v>
      </c>
      <c r="B316" s="33" t="s">
        <v>17</v>
      </c>
      <c r="C316" s="11" t="s">
        <v>490</v>
      </c>
      <c r="D316" s="12">
        <v>65385400</v>
      </c>
      <c r="E316" s="34">
        <v>21875590.789999999</v>
      </c>
      <c r="F316" s="35">
        <f t="shared" si="4"/>
        <v>43509809.210000001</v>
      </c>
    </row>
    <row r="317" spans="1:6" ht="22.5" x14ac:dyDescent="0.2">
      <c r="A317" s="10" t="s">
        <v>491</v>
      </c>
      <c r="B317" s="33" t="s">
        <v>17</v>
      </c>
      <c r="C317" s="11" t="s">
        <v>492</v>
      </c>
      <c r="D317" s="12">
        <v>3983600</v>
      </c>
      <c r="E317" s="34">
        <v>3671672.41</v>
      </c>
      <c r="F317" s="35">
        <f t="shared" si="4"/>
        <v>311927.58999999985</v>
      </c>
    </row>
    <row r="318" spans="1:6" ht="67.5" x14ac:dyDescent="0.2">
      <c r="A318" s="36" t="s">
        <v>493</v>
      </c>
      <c r="B318" s="33" t="s">
        <v>17</v>
      </c>
      <c r="C318" s="11" t="s">
        <v>494</v>
      </c>
      <c r="D318" s="12">
        <v>3983600</v>
      </c>
      <c r="E318" s="34">
        <v>3671672.41</v>
      </c>
      <c r="F318" s="35">
        <f t="shared" si="4"/>
        <v>311927.58999999985</v>
      </c>
    </row>
    <row r="319" spans="1:6" ht="33.75" x14ac:dyDescent="0.2">
      <c r="A319" s="10" t="s">
        <v>260</v>
      </c>
      <c r="B319" s="33" t="s">
        <v>17</v>
      </c>
      <c r="C319" s="11" t="s">
        <v>495</v>
      </c>
      <c r="D319" s="12">
        <v>3983600</v>
      </c>
      <c r="E319" s="34">
        <v>3671672.41</v>
      </c>
      <c r="F319" s="35">
        <f t="shared" si="4"/>
        <v>311927.58999999985</v>
      </c>
    </row>
    <row r="320" spans="1:6" x14ac:dyDescent="0.2">
      <c r="A320" s="10" t="s">
        <v>496</v>
      </c>
      <c r="B320" s="33" t="s">
        <v>17</v>
      </c>
      <c r="C320" s="11" t="s">
        <v>497</v>
      </c>
      <c r="D320" s="12">
        <v>1339000</v>
      </c>
      <c r="E320" s="34">
        <v>977757</v>
      </c>
      <c r="F320" s="35">
        <f t="shared" si="4"/>
        <v>361243</v>
      </c>
    </row>
    <row r="321" spans="1:6" ht="67.5" x14ac:dyDescent="0.2">
      <c r="A321" s="36" t="s">
        <v>498</v>
      </c>
      <c r="B321" s="33" t="s">
        <v>17</v>
      </c>
      <c r="C321" s="11" t="s">
        <v>499</v>
      </c>
      <c r="D321" s="12">
        <v>1339000</v>
      </c>
      <c r="E321" s="34">
        <v>977757</v>
      </c>
      <c r="F321" s="35">
        <f t="shared" si="4"/>
        <v>361243</v>
      </c>
    </row>
    <row r="322" spans="1:6" ht="45" x14ac:dyDescent="0.2">
      <c r="A322" s="10" t="s">
        <v>394</v>
      </c>
      <c r="B322" s="33" t="s">
        <v>17</v>
      </c>
      <c r="C322" s="11" t="s">
        <v>500</v>
      </c>
      <c r="D322" s="12">
        <v>1339000</v>
      </c>
      <c r="E322" s="34">
        <v>977757</v>
      </c>
      <c r="F322" s="35">
        <f t="shared" si="4"/>
        <v>361243</v>
      </c>
    </row>
    <row r="323" spans="1:6" ht="33.75" x14ac:dyDescent="0.2">
      <c r="A323" s="10" t="s">
        <v>95</v>
      </c>
      <c r="B323" s="33" t="s">
        <v>17</v>
      </c>
      <c r="C323" s="11" t="s">
        <v>501</v>
      </c>
      <c r="D323" s="12">
        <v>10200</v>
      </c>
      <c r="E323" s="34">
        <v>9728.5499999999993</v>
      </c>
      <c r="F323" s="35">
        <f t="shared" si="4"/>
        <v>471.45000000000073</v>
      </c>
    </row>
    <row r="324" spans="1:6" x14ac:dyDescent="0.2">
      <c r="A324" s="10" t="s">
        <v>97</v>
      </c>
      <c r="B324" s="33" t="s">
        <v>17</v>
      </c>
      <c r="C324" s="11" t="s">
        <v>502</v>
      </c>
      <c r="D324" s="12">
        <v>10200</v>
      </c>
      <c r="E324" s="34">
        <v>9728.5499999999993</v>
      </c>
      <c r="F324" s="35">
        <f t="shared" si="4"/>
        <v>471.45000000000073</v>
      </c>
    </row>
    <row r="325" spans="1:6" ht="56.25" x14ac:dyDescent="0.2">
      <c r="A325" s="10" t="s">
        <v>99</v>
      </c>
      <c r="B325" s="33" t="s">
        <v>17</v>
      </c>
      <c r="C325" s="11" t="s">
        <v>503</v>
      </c>
      <c r="D325" s="12">
        <v>2400</v>
      </c>
      <c r="E325" s="34">
        <v>2244.65</v>
      </c>
      <c r="F325" s="35">
        <f t="shared" si="4"/>
        <v>155.34999999999991</v>
      </c>
    </row>
    <row r="326" spans="1:6" x14ac:dyDescent="0.2">
      <c r="A326" s="10" t="s">
        <v>396</v>
      </c>
      <c r="B326" s="33" t="s">
        <v>17</v>
      </c>
      <c r="C326" s="11" t="s">
        <v>504</v>
      </c>
      <c r="D326" s="12">
        <v>2400</v>
      </c>
      <c r="E326" s="34">
        <v>2244.65</v>
      </c>
      <c r="F326" s="35">
        <f t="shared" si="4"/>
        <v>155.34999999999991</v>
      </c>
    </row>
    <row r="327" spans="1:6" ht="56.25" x14ac:dyDescent="0.2">
      <c r="A327" s="10" t="s">
        <v>119</v>
      </c>
      <c r="B327" s="33" t="s">
        <v>17</v>
      </c>
      <c r="C327" s="11" t="s">
        <v>505</v>
      </c>
      <c r="D327" s="12">
        <v>7800</v>
      </c>
      <c r="E327" s="34">
        <v>7483.9</v>
      </c>
      <c r="F327" s="35">
        <f t="shared" si="4"/>
        <v>316.10000000000036</v>
      </c>
    </row>
    <row r="328" spans="1:6" x14ac:dyDescent="0.2">
      <c r="A328" s="10" t="s">
        <v>396</v>
      </c>
      <c r="B328" s="33" t="s">
        <v>17</v>
      </c>
      <c r="C328" s="11" t="s">
        <v>506</v>
      </c>
      <c r="D328" s="12">
        <v>7800</v>
      </c>
      <c r="E328" s="34">
        <v>7483.9</v>
      </c>
      <c r="F328" s="35">
        <f t="shared" si="4"/>
        <v>316.10000000000036</v>
      </c>
    </row>
    <row r="329" spans="1:6" x14ac:dyDescent="0.2">
      <c r="A329" s="21" t="s">
        <v>507</v>
      </c>
      <c r="B329" s="22" t="s">
        <v>17</v>
      </c>
      <c r="C329" s="23" t="s">
        <v>508</v>
      </c>
      <c r="D329" s="24">
        <v>910600</v>
      </c>
      <c r="E329" s="25">
        <v>667962.05000000005</v>
      </c>
      <c r="F329" s="26">
        <f t="shared" si="4"/>
        <v>242637.94999999995</v>
      </c>
    </row>
    <row r="330" spans="1:6" x14ac:dyDescent="0.2">
      <c r="A330" s="10" t="s">
        <v>509</v>
      </c>
      <c r="B330" s="33" t="s">
        <v>17</v>
      </c>
      <c r="C330" s="11" t="s">
        <v>510</v>
      </c>
      <c r="D330" s="12">
        <v>650000</v>
      </c>
      <c r="E330" s="34">
        <v>407784.05</v>
      </c>
      <c r="F330" s="35">
        <f t="shared" si="4"/>
        <v>242215.95</v>
      </c>
    </row>
    <row r="331" spans="1:6" ht="22.5" x14ac:dyDescent="0.2">
      <c r="A331" s="10" t="s">
        <v>511</v>
      </c>
      <c r="B331" s="33" t="s">
        <v>17</v>
      </c>
      <c r="C331" s="11" t="s">
        <v>512</v>
      </c>
      <c r="D331" s="12">
        <v>650000</v>
      </c>
      <c r="E331" s="34">
        <v>407784.05</v>
      </c>
      <c r="F331" s="35">
        <f t="shared" si="4"/>
        <v>242215.95</v>
      </c>
    </row>
    <row r="332" spans="1:6" ht="45" x14ac:dyDescent="0.2">
      <c r="A332" s="10" t="s">
        <v>513</v>
      </c>
      <c r="B332" s="33" t="s">
        <v>17</v>
      </c>
      <c r="C332" s="11" t="s">
        <v>514</v>
      </c>
      <c r="D332" s="12">
        <v>650000</v>
      </c>
      <c r="E332" s="34">
        <v>407784.05</v>
      </c>
      <c r="F332" s="35">
        <f t="shared" si="4"/>
        <v>242215.95</v>
      </c>
    </row>
    <row r="333" spans="1:6" ht="101.25" x14ac:dyDescent="0.2">
      <c r="A333" s="36" t="s">
        <v>515</v>
      </c>
      <c r="B333" s="33" t="s">
        <v>17</v>
      </c>
      <c r="C333" s="11" t="s">
        <v>516</v>
      </c>
      <c r="D333" s="12">
        <v>650000</v>
      </c>
      <c r="E333" s="34">
        <v>407784.05</v>
      </c>
      <c r="F333" s="35">
        <f t="shared" si="4"/>
        <v>242215.95</v>
      </c>
    </row>
    <row r="334" spans="1:6" x14ac:dyDescent="0.2">
      <c r="A334" s="10" t="s">
        <v>517</v>
      </c>
      <c r="B334" s="33" t="s">
        <v>17</v>
      </c>
      <c r="C334" s="11" t="s">
        <v>518</v>
      </c>
      <c r="D334" s="12">
        <v>650000</v>
      </c>
      <c r="E334" s="34">
        <v>407784.05</v>
      </c>
      <c r="F334" s="35">
        <f t="shared" si="4"/>
        <v>242215.95</v>
      </c>
    </row>
    <row r="335" spans="1:6" x14ac:dyDescent="0.2">
      <c r="A335" s="10" t="s">
        <v>519</v>
      </c>
      <c r="B335" s="33" t="s">
        <v>17</v>
      </c>
      <c r="C335" s="11" t="s">
        <v>520</v>
      </c>
      <c r="D335" s="12">
        <v>260600</v>
      </c>
      <c r="E335" s="34">
        <v>260178</v>
      </c>
      <c r="F335" s="35">
        <f t="shared" ref="F335:F345" si="5">IF(OR(D335="-",IF(E335="-",0,E335)&gt;=IF(D335="-",0,D335)),"-",IF(D335="-",0,D335)-IF(E335="-",0,E335))</f>
        <v>422</v>
      </c>
    </row>
    <row r="336" spans="1:6" ht="33.75" x14ac:dyDescent="0.2">
      <c r="A336" s="10" t="s">
        <v>95</v>
      </c>
      <c r="B336" s="33" t="s">
        <v>17</v>
      </c>
      <c r="C336" s="11" t="s">
        <v>521</v>
      </c>
      <c r="D336" s="12">
        <v>260600</v>
      </c>
      <c r="E336" s="34">
        <v>260178</v>
      </c>
      <c r="F336" s="35">
        <f t="shared" si="5"/>
        <v>422</v>
      </c>
    </row>
    <row r="337" spans="1:6" x14ac:dyDescent="0.2">
      <c r="A337" s="10" t="s">
        <v>97</v>
      </c>
      <c r="B337" s="33" t="s">
        <v>17</v>
      </c>
      <c r="C337" s="11" t="s">
        <v>522</v>
      </c>
      <c r="D337" s="12">
        <v>260600</v>
      </c>
      <c r="E337" s="34">
        <v>260178</v>
      </c>
      <c r="F337" s="35">
        <f t="shared" si="5"/>
        <v>422</v>
      </c>
    </row>
    <row r="338" spans="1:6" ht="56.25" x14ac:dyDescent="0.2">
      <c r="A338" s="10" t="s">
        <v>119</v>
      </c>
      <c r="B338" s="33" t="s">
        <v>17</v>
      </c>
      <c r="C338" s="11" t="s">
        <v>523</v>
      </c>
      <c r="D338" s="12">
        <v>260600</v>
      </c>
      <c r="E338" s="34">
        <v>260178</v>
      </c>
      <c r="F338" s="35">
        <f t="shared" si="5"/>
        <v>422</v>
      </c>
    </row>
    <row r="339" spans="1:6" ht="33.75" x14ac:dyDescent="0.2">
      <c r="A339" s="10" t="s">
        <v>524</v>
      </c>
      <c r="B339" s="33" t="s">
        <v>17</v>
      </c>
      <c r="C339" s="11" t="s">
        <v>525</v>
      </c>
      <c r="D339" s="12">
        <v>260600</v>
      </c>
      <c r="E339" s="34">
        <v>260178</v>
      </c>
      <c r="F339" s="35">
        <f t="shared" si="5"/>
        <v>422</v>
      </c>
    </row>
    <row r="340" spans="1:6" x14ac:dyDescent="0.2">
      <c r="A340" s="21" t="s">
        <v>526</v>
      </c>
      <c r="B340" s="22" t="s">
        <v>17</v>
      </c>
      <c r="C340" s="23" t="s">
        <v>527</v>
      </c>
      <c r="D340" s="24">
        <v>517000</v>
      </c>
      <c r="E340" s="25">
        <v>385100</v>
      </c>
      <c r="F340" s="26">
        <f t="shared" si="5"/>
        <v>131900</v>
      </c>
    </row>
    <row r="341" spans="1:6" x14ac:dyDescent="0.2">
      <c r="A341" s="10" t="s">
        <v>528</v>
      </c>
      <c r="B341" s="33" t="s">
        <v>17</v>
      </c>
      <c r="C341" s="11" t="s">
        <v>529</v>
      </c>
      <c r="D341" s="12">
        <v>517000</v>
      </c>
      <c r="E341" s="34">
        <v>385100</v>
      </c>
      <c r="F341" s="35">
        <f t="shared" si="5"/>
        <v>131900</v>
      </c>
    </row>
    <row r="342" spans="1:6" ht="22.5" x14ac:dyDescent="0.2">
      <c r="A342" s="10" t="s">
        <v>471</v>
      </c>
      <c r="B342" s="33" t="s">
        <v>17</v>
      </c>
      <c r="C342" s="11" t="s">
        <v>530</v>
      </c>
      <c r="D342" s="12">
        <v>517000</v>
      </c>
      <c r="E342" s="34">
        <v>385100</v>
      </c>
      <c r="F342" s="35">
        <f t="shared" si="5"/>
        <v>131900</v>
      </c>
    </row>
    <row r="343" spans="1:6" ht="22.5" x14ac:dyDescent="0.2">
      <c r="A343" s="10" t="s">
        <v>531</v>
      </c>
      <c r="B343" s="33" t="s">
        <v>17</v>
      </c>
      <c r="C343" s="11" t="s">
        <v>532</v>
      </c>
      <c r="D343" s="12">
        <v>517000</v>
      </c>
      <c r="E343" s="34">
        <v>385100</v>
      </c>
      <c r="F343" s="35">
        <f t="shared" si="5"/>
        <v>131900</v>
      </c>
    </row>
    <row r="344" spans="1:6" ht="112.5" x14ac:dyDescent="0.2">
      <c r="A344" s="36" t="s">
        <v>533</v>
      </c>
      <c r="B344" s="33" t="s">
        <v>17</v>
      </c>
      <c r="C344" s="11" t="s">
        <v>534</v>
      </c>
      <c r="D344" s="12">
        <v>517000</v>
      </c>
      <c r="E344" s="34">
        <v>385100</v>
      </c>
      <c r="F344" s="35">
        <f t="shared" si="5"/>
        <v>131900</v>
      </c>
    </row>
    <row r="345" spans="1:6" x14ac:dyDescent="0.2">
      <c r="A345" s="10" t="s">
        <v>12</v>
      </c>
      <c r="B345" s="33" t="s">
        <v>17</v>
      </c>
      <c r="C345" s="11" t="s">
        <v>535</v>
      </c>
      <c r="D345" s="12">
        <v>517000</v>
      </c>
      <c r="E345" s="34">
        <v>385100</v>
      </c>
      <c r="F345" s="35">
        <f t="shared" si="5"/>
        <v>131900</v>
      </c>
    </row>
    <row r="346" spans="1:6" ht="9" customHeight="1" x14ac:dyDescent="0.2">
      <c r="A346" s="37"/>
      <c r="B346" s="38"/>
      <c r="C346" s="39"/>
      <c r="D346" s="40"/>
      <c r="E346" s="38"/>
      <c r="F346" s="38"/>
    </row>
    <row r="347" spans="1:6" ht="13.5" customHeight="1" x14ac:dyDescent="0.2">
      <c r="A347" s="41" t="s">
        <v>536</v>
      </c>
      <c r="B347" s="42" t="s">
        <v>537</v>
      </c>
      <c r="C347" s="43" t="s">
        <v>18</v>
      </c>
      <c r="D347" s="44">
        <v>-32606200</v>
      </c>
      <c r="E347" s="44">
        <v>-7115847.71</v>
      </c>
      <c r="F347" s="45" t="s">
        <v>538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54"/>
  <sheetViews>
    <sheetView showGridLines="0" workbookViewId="0">
      <selection activeCell="CJ37" sqref="CJ37"/>
    </sheetView>
  </sheetViews>
  <sheetFormatPr defaultColWidth="0.85546875" defaultRowHeight="12" x14ac:dyDescent="0.2"/>
  <cols>
    <col min="1" max="13" width="0.85546875" style="46"/>
    <col min="14" max="14" width="1.7109375" style="46" customWidth="1"/>
    <col min="15" max="23" width="0.85546875" style="46"/>
    <col min="24" max="24" width="6.85546875" style="46" customWidth="1"/>
    <col min="25" max="27" width="0.85546875" style="46"/>
    <col min="28" max="28" width="6.85546875" style="46" customWidth="1"/>
    <col min="29" max="50" width="0.85546875" style="46"/>
    <col min="51" max="51" width="7.7109375" style="46" customWidth="1"/>
    <col min="52" max="73" width="0.85546875" style="46"/>
    <col min="74" max="74" width="3.7109375" style="46" customWidth="1"/>
    <col min="75" max="91" width="0.85546875" style="46"/>
    <col min="92" max="92" width="5.7109375" style="46" customWidth="1"/>
    <col min="93" max="109" width="0.85546875" style="46"/>
    <col min="110" max="110" width="8.5703125" style="46" customWidth="1"/>
    <col min="111" max="111" width="30.140625" style="46" customWidth="1"/>
    <col min="112" max="112" width="6" style="46" customWidth="1"/>
    <col min="113" max="16384" width="0.85546875" style="46"/>
  </cols>
  <sheetData>
    <row r="1" spans="1:111" ht="11.1" customHeight="1" x14ac:dyDescent="0.2">
      <c r="CU1" s="173" t="s">
        <v>564</v>
      </c>
      <c r="CV1" s="173"/>
      <c r="CW1" s="173"/>
      <c r="CX1" s="173"/>
      <c r="CY1" s="173"/>
      <c r="CZ1" s="173"/>
      <c r="DA1" s="173"/>
      <c r="DB1" s="173"/>
      <c r="DC1" s="173"/>
      <c r="DD1" s="173"/>
      <c r="DE1" s="173"/>
      <c r="DF1" s="173"/>
    </row>
    <row r="2" spans="1:111" s="47" customFormat="1" ht="13.15" customHeight="1" x14ac:dyDescent="0.2">
      <c r="A2" s="219" t="s">
        <v>565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</row>
    <row r="3" spans="1:111" ht="14.25" customHeight="1" x14ac:dyDescent="0.2">
      <c r="A3" s="220" t="s">
        <v>566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 t="s">
        <v>567</v>
      </c>
      <c r="AD3" s="220"/>
      <c r="AE3" s="220"/>
      <c r="AF3" s="220"/>
      <c r="AG3" s="220"/>
      <c r="AH3" s="220"/>
      <c r="AI3" s="220" t="s">
        <v>568</v>
      </c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 t="s">
        <v>569</v>
      </c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 t="s">
        <v>5</v>
      </c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 t="s">
        <v>6</v>
      </c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</row>
    <row r="4" spans="1:111" s="48" customFormat="1" ht="13.9" customHeight="1" x14ac:dyDescent="0.2">
      <c r="A4" s="221">
        <v>1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2">
        <v>2</v>
      </c>
      <c r="AD4" s="222"/>
      <c r="AE4" s="222"/>
      <c r="AF4" s="222"/>
      <c r="AG4" s="222"/>
      <c r="AH4" s="222"/>
      <c r="AI4" s="222">
        <v>3</v>
      </c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>
        <v>4</v>
      </c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2"/>
      <c r="BP4" s="222"/>
      <c r="BQ4" s="222"/>
      <c r="BR4" s="222"/>
      <c r="BS4" s="222"/>
      <c r="BT4" s="222"/>
      <c r="BU4" s="222"/>
      <c r="BV4" s="222"/>
      <c r="BW4" s="222">
        <v>5</v>
      </c>
      <c r="BX4" s="222"/>
      <c r="BY4" s="222"/>
      <c r="BZ4" s="222"/>
      <c r="CA4" s="222"/>
      <c r="CB4" s="222"/>
      <c r="CC4" s="222"/>
      <c r="CD4" s="222"/>
      <c r="CE4" s="222"/>
      <c r="CF4" s="222"/>
      <c r="CG4" s="222"/>
      <c r="CH4" s="222"/>
      <c r="CI4" s="222"/>
      <c r="CJ4" s="222"/>
      <c r="CK4" s="222"/>
      <c r="CL4" s="222"/>
      <c r="CM4" s="222"/>
      <c r="CN4" s="222"/>
      <c r="CO4" s="221">
        <v>6</v>
      </c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1"/>
      <c r="DD4" s="221"/>
      <c r="DE4" s="221"/>
      <c r="DF4" s="221"/>
    </row>
    <row r="5" spans="1:111" ht="24" customHeight="1" x14ac:dyDescent="0.2">
      <c r="A5" s="217" t="s">
        <v>539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178" t="s">
        <v>540</v>
      </c>
      <c r="AD5" s="178"/>
      <c r="AE5" s="178"/>
      <c r="AF5" s="178"/>
      <c r="AG5" s="178"/>
      <c r="AH5" s="178"/>
      <c r="AI5" s="178" t="s">
        <v>570</v>
      </c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9">
        <f>AZ24</f>
        <v>32606202</v>
      </c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>
        <f>BW24</f>
        <v>2682609.3300000131</v>
      </c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>
        <f>AZ5-BW5</f>
        <v>29923592.669999987</v>
      </c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</row>
    <row r="6" spans="1:111" ht="11.25" customHeight="1" x14ac:dyDescent="0.2">
      <c r="A6" s="202" t="s">
        <v>10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178" t="s">
        <v>542</v>
      </c>
      <c r="AD6" s="178"/>
      <c r="AE6" s="178"/>
      <c r="AF6" s="178"/>
      <c r="AG6" s="178"/>
      <c r="AH6" s="178"/>
      <c r="AI6" s="178" t="s">
        <v>570</v>
      </c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179" t="s">
        <v>11</v>
      </c>
      <c r="BX6" s="179"/>
      <c r="BY6" s="179"/>
      <c r="BZ6" s="179"/>
      <c r="CA6" s="179"/>
      <c r="CB6" s="179"/>
      <c r="CC6" s="179"/>
      <c r="CD6" s="179"/>
      <c r="CE6" s="179"/>
      <c r="CF6" s="179"/>
      <c r="CG6" s="179"/>
      <c r="CH6" s="179"/>
      <c r="CI6" s="179"/>
      <c r="CJ6" s="179"/>
      <c r="CK6" s="179"/>
      <c r="CL6" s="179"/>
      <c r="CM6" s="179"/>
      <c r="CN6" s="179"/>
      <c r="CO6" s="179"/>
      <c r="CP6" s="179"/>
      <c r="CQ6" s="179"/>
      <c r="CR6" s="179"/>
      <c r="CS6" s="179"/>
      <c r="CT6" s="179"/>
      <c r="CU6" s="179"/>
      <c r="CV6" s="179"/>
      <c r="CW6" s="179"/>
      <c r="CX6" s="179"/>
      <c r="CY6" s="179"/>
      <c r="CZ6" s="179"/>
      <c r="DA6" s="179"/>
      <c r="DB6" s="179"/>
      <c r="DC6" s="179"/>
      <c r="DD6" s="179"/>
      <c r="DE6" s="179"/>
      <c r="DF6" s="179"/>
    </row>
    <row r="7" spans="1:111" ht="22.5" customHeight="1" x14ac:dyDescent="0.2">
      <c r="A7" s="213" t="s">
        <v>541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179"/>
      <c r="BX7" s="179"/>
      <c r="BY7" s="179"/>
      <c r="BZ7" s="179"/>
      <c r="CA7" s="179"/>
      <c r="CB7" s="179"/>
      <c r="CC7" s="179"/>
      <c r="CD7" s="179"/>
      <c r="CE7" s="179"/>
      <c r="CF7" s="179"/>
      <c r="CG7" s="179"/>
      <c r="CH7" s="179"/>
      <c r="CI7" s="179"/>
      <c r="CJ7" s="179"/>
      <c r="CK7" s="179"/>
      <c r="CL7" s="179"/>
      <c r="CM7" s="179"/>
      <c r="CN7" s="179"/>
      <c r="CO7" s="179"/>
      <c r="CP7" s="179"/>
      <c r="CQ7" s="179"/>
      <c r="CR7" s="179"/>
      <c r="CS7" s="179"/>
      <c r="CT7" s="179"/>
      <c r="CU7" s="179"/>
      <c r="CV7" s="179"/>
      <c r="CW7" s="179"/>
      <c r="CX7" s="179"/>
      <c r="CY7" s="179"/>
      <c r="CZ7" s="179"/>
      <c r="DA7" s="179"/>
      <c r="DB7" s="179"/>
      <c r="DC7" s="179"/>
      <c r="DD7" s="179"/>
      <c r="DE7" s="179"/>
      <c r="DF7" s="179"/>
    </row>
    <row r="8" spans="1:111" ht="15.75" customHeight="1" x14ac:dyDescent="0.2">
      <c r="A8" s="215" t="s">
        <v>543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9" t="s">
        <v>11</v>
      </c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 t="s">
        <v>11</v>
      </c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79"/>
      <c r="CO8" s="179" t="s">
        <v>11</v>
      </c>
      <c r="CP8" s="179"/>
      <c r="CQ8" s="179"/>
      <c r="CR8" s="179"/>
      <c r="CS8" s="179"/>
      <c r="CT8" s="179"/>
      <c r="CU8" s="179"/>
      <c r="CV8" s="179"/>
      <c r="CW8" s="179"/>
      <c r="CX8" s="179"/>
      <c r="CY8" s="179"/>
      <c r="CZ8" s="179"/>
      <c r="DA8" s="179"/>
      <c r="DB8" s="179"/>
      <c r="DC8" s="179"/>
      <c r="DD8" s="179"/>
      <c r="DE8" s="179"/>
      <c r="DF8" s="179"/>
    </row>
    <row r="9" spans="1:111" ht="15.75" customHeight="1" x14ac:dyDescent="0.2">
      <c r="A9" s="210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179"/>
      <c r="BR9" s="179"/>
      <c r="BS9" s="179"/>
      <c r="BT9" s="179"/>
      <c r="BU9" s="179"/>
      <c r="BV9" s="179"/>
      <c r="BW9" s="179"/>
      <c r="BX9" s="179"/>
      <c r="BY9" s="179"/>
      <c r="BZ9" s="179"/>
      <c r="CA9" s="179"/>
      <c r="CB9" s="179"/>
      <c r="CC9" s="179"/>
      <c r="CD9" s="179"/>
      <c r="CE9" s="179"/>
      <c r="CF9" s="179"/>
      <c r="CG9" s="179"/>
      <c r="CH9" s="179"/>
      <c r="CI9" s="179"/>
      <c r="CJ9" s="179"/>
      <c r="CK9" s="179"/>
      <c r="CL9" s="179"/>
      <c r="CM9" s="179"/>
      <c r="CN9" s="179"/>
      <c r="CO9" s="179"/>
      <c r="CP9" s="179"/>
      <c r="CQ9" s="179"/>
      <c r="CR9" s="179"/>
      <c r="CS9" s="179"/>
      <c r="CT9" s="179"/>
      <c r="CU9" s="179"/>
      <c r="CV9" s="179"/>
      <c r="CW9" s="179"/>
      <c r="CX9" s="179"/>
      <c r="CY9" s="179"/>
      <c r="CZ9" s="179"/>
      <c r="DA9" s="179"/>
      <c r="DB9" s="179"/>
      <c r="DC9" s="179"/>
      <c r="DD9" s="179"/>
      <c r="DE9" s="179"/>
      <c r="DF9" s="179"/>
    </row>
    <row r="10" spans="1:111" ht="18" customHeight="1" x14ac:dyDescent="0.2">
      <c r="A10" s="189" t="s">
        <v>571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208"/>
      <c r="AC10" s="178" t="s">
        <v>542</v>
      </c>
      <c r="AD10" s="178"/>
      <c r="AE10" s="178"/>
      <c r="AF10" s="178"/>
      <c r="AG10" s="178"/>
      <c r="AH10" s="178"/>
      <c r="AI10" s="178" t="s">
        <v>572</v>
      </c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9" t="s">
        <v>11</v>
      </c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79"/>
      <c r="BT10" s="179"/>
      <c r="BU10" s="179"/>
      <c r="BV10" s="179"/>
      <c r="BW10" s="179" t="s">
        <v>11</v>
      </c>
      <c r="BX10" s="179"/>
      <c r="BY10" s="179"/>
      <c r="BZ10" s="179"/>
      <c r="CA10" s="179"/>
      <c r="CB10" s="179"/>
      <c r="CC10" s="179"/>
      <c r="CD10" s="179"/>
      <c r="CE10" s="179"/>
      <c r="CF10" s="179"/>
      <c r="CG10" s="179"/>
      <c r="CH10" s="179"/>
      <c r="CI10" s="179"/>
      <c r="CJ10" s="179"/>
      <c r="CK10" s="179"/>
      <c r="CL10" s="179"/>
      <c r="CM10" s="179"/>
      <c r="CN10" s="179"/>
      <c r="CO10" s="179" t="s">
        <v>11</v>
      </c>
      <c r="CP10" s="179"/>
      <c r="CQ10" s="179"/>
      <c r="CR10" s="179"/>
      <c r="CS10" s="179"/>
      <c r="CT10" s="179"/>
      <c r="CU10" s="179"/>
      <c r="CV10" s="179"/>
      <c r="CW10" s="179"/>
      <c r="CX10" s="179"/>
      <c r="CY10" s="179"/>
      <c r="CZ10" s="179"/>
      <c r="DA10" s="179"/>
      <c r="DB10" s="179"/>
      <c r="DC10" s="179"/>
      <c r="DD10" s="179"/>
      <c r="DE10" s="179"/>
      <c r="DF10" s="179"/>
    </row>
    <row r="11" spans="1:111" ht="13.5" customHeight="1" x14ac:dyDescent="0.2">
      <c r="A11" s="180" t="s">
        <v>573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2"/>
      <c r="AC11" s="183" t="s">
        <v>542</v>
      </c>
      <c r="AD11" s="184"/>
      <c r="AE11" s="184"/>
      <c r="AF11" s="184"/>
      <c r="AG11" s="184"/>
      <c r="AH11" s="185"/>
      <c r="AI11" s="183" t="s">
        <v>574</v>
      </c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5"/>
      <c r="AZ11" s="191" t="s">
        <v>11</v>
      </c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192"/>
      <c r="BO11" s="192"/>
      <c r="BP11" s="192"/>
      <c r="BQ11" s="192"/>
      <c r="BR11" s="192"/>
      <c r="BS11" s="192"/>
      <c r="BT11" s="192"/>
      <c r="BU11" s="192"/>
      <c r="BV11" s="193"/>
      <c r="BW11" s="179" t="s">
        <v>11</v>
      </c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91" t="str">
        <f t="shared" ref="CO11:CO17" si="0">AZ11</f>
        <v>-</v>
      </c>
      <c r="CP11" s="192"/>
      <c r="CQ11" s="192"/>
      <c r="CR11" s="192"/>
      <c r="CS11" s="192"/>
      <c r="CT11" s="192"/>
      <c r="CU11" s="192"/>
      <c r="CV11" s="192"/>
      <c r="CW11" s="192"/>
      <c r="CX11" s="192"/>
      <c r="CY11" s="192"/>
      <c r="CZ11" s="192"/>
      <c r="DA11" s="192"/>
      <c r="DB11" s="192"/>
      <c r="DC11" s="192"/>
      <c r="DD11" s="192"/>
      <c r="DE11" s="192"/>
      <c r="DF11" s="193"/>
    </row>
    <row r="12" spans="1:111" x14ac:dyDescent="0.2">
      <c r="A12" s="180" t="s">
        <v>575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2"/>
      <c r="AC12" s="178" t="s">
        <v>542</v>
      </c>
      <c r="AD12" s="178"/>
      <c r="AE12" s="178"/>
      <c r="AF12" s="178"/>
      <c r="AG12" s="178"/>
      <c r="AH12" s="178"/>
      <c r="AI12" s="178" t="s">
        <v>576</v>
      </c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9" t="s">
        <v>11</v>
      </c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79"/>
      <c r="BS12" s="179"/>
      <c r="BT12" s="179"/>
      <c r="BU12" s="179"/>
      <c r="BV12" s="179"/>
      <c r="BW12" s="179" t="s">
        <v>11</v>
      </c>
      <c r="BX12" s="179"/>
      <c r="BY12" s="179"/>
      <c r="BZ12" s="179"/>
      <c r="CA12" s="179"/>
      <c r="CB12" s="179"/>
      <c r="CC12" s="179"/>
      <c r="CD12" s="179"/>
      <c r="CE12" s="179"/>
      <c r="CF12" s="179"/>
      <c r="CG12" s="179"/>
      <c r="CH12" s="179"/>
      <c r="CI12" s="179"/>
      <c r="CJ12" s="179"/>
      <c r="CK12" s="179"/>
      <c r="CL12" s="179"/>
      <c r="CM12" s="179"/>
      <c r="CN12" s="179"/>
      <c r="CO12" s="179" t="str">
        <f>AZ12</f>
        <v>-</v>
      </c>
      <c r="CP12" s="179"/>
      <c r="CQ12" s="179"/>
      <c r="CR12" s="179"/>
      <c r="CS12" s="179"/>
      <c r="CT12" s="179"/>
      <c r="CU12" s="179"/>
      <c r="CV12" s="179"/>
      <c r="CW12" s="179"/>
      <c r="CX12" s="179"/>
      <c r="CY12" s="179"/>
      <c r="CZ12" s="179"/>
      <c r="DA12" s="179"/>
      <c r="DB12" s="179"/>
      <c r="DC12" s="179"/>
      <c r="DD12" s="179"/>
      <c r="DE12" s="179"/>
      <c r="DF12" s="179"/>
    </row>
    <row r="13" spans="1:111" x14ac:dyDescent="0.2">
      <c r="A13" s="180" t="s">
        <v>577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2"/>
      <c r="AC13" s="186" t="s">
        <v>542</v>
      </c>
      <c r="AD13" s="187"/>
      <c r="AE13" s="187"/>
      <c r="AF13" s="187"/>
      <c r="AG13" s="187"/>
      <c r="AH13" s="188"/>
      <c r="AI13" s="183" t="s">
        <v>578</v>
      </c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5"/>
      <c r="AZ13" s="191" t="s">
        <v>11</v>
      </c>
      <c r="BA13" s="192"/>
      <c r="BB13" s="192"/>
      <c r="BC13" s="192"/>
      <c r="BD13" s="192"/>
      <c r="BE13" s="192"/>
      <c r="BF13" s="192"/>
      <c r="BG13" s="192"/>
      <c r="BH13" s="192"/>
      <c r="BI13" s="192"/>
      <c r="BJ13" s="192"/>
      <c r="BK13" s="192"/>
      <c r="BL13" s="192"/>
      <c r="BM13" s="192"/>
      <c r="BN13" s="192"/>
      <c r="BO13" s="192"/>
      <c r="BP13" s="192"/>
      <c r="BQ13" s="192"/>
      <c r="BR13" s="192"/>
      <c r="BS13" s="192"/>
      <c r="BT13" s="192"/>
      <c r="BU13" s="192"/>
      <c r="BV13" s="193"/>
      <c r="BW13" s="179" t="s">
        <v>11</v>
      </c>
      <c r="BX13" s="179"/>
      <c r="BY13" s="179"/>
      <c r="BZ13" s="179"/>
      <c r="CA13" s="179"/>
      <c r="CB13" s="179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79"/>
      <c r="CO13" s="179" t="str">
        <f>AZ13</f>
        <v>-</v>
      </c>
      <c r="CP13" s="179"/>
      <c r="CQ13" s="179"/>
      <c r="CR13" s="179"/>
      <c r="CS13" s="179"/>
      <c r="CT13" s="179"/>
      <c r="CU13" s="179"/>
      <c r="CV13" s="179"/>
      <c r="CW13" s="179"/>
      <c r="CX13" s="179"/>
      <c r="CY13" s="179"/>
      <c r="CZ13" s="179"/>
      <c r="DA13" s="179"/>
      <c r="DB13" s="179"/>
      <c r="DC13" s="179"/>
      <c r="DD13" s="179"/>
      <c r="DE13" s="179"/>
      <c r="DF13" s="179"/>
      <c r="DG13" s="49"/>
    </row>
    <row r="14" spans="1:111" x14ac:dyDescent="0.2">
      <c r="A14" s="180" t="s">
        <v>579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2"/>
      <c r="AC14" s="178" t="s">
        <v>542</v>
      </c>
      <c r="AD14" s="178"/>
      <c r="AE14" s="178"/>
      <c r="AF14" s="178"/>
      <c r="AG14" s="178"/>
      <c r="AH14" s="178"/>
      <c r="AI14" s="178" t="s">
        <v>580</v>
      </c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9" t="s">
        <v>11</v>
      </c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 t="s">
        <v>11</v>
      </c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79"/>
      <c r="CO14" s="179" t="str">
        <f t="shared" si="0"/>
        <v>-</v>
      </c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</row>
    <row r="15" spans="1:111" x14ac:dyDescent="0.2">
      <c r="A15" s="189" t="s">
        <v>581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208"/>
      <c r="AC15" s="178" t="s">
        <v>542</v>
      </c>
      <c r="AD15" s="178"/>
      <c r="AE15" s="178"/>
      <c r="AF15" s="178"/>
      <c r="AG15" s="178"/>
      <c r="AH15" s="178"/>
      <c r="AI15" s="209" t="s">
        <v>582</v>
      </c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179" t="s">
        <v>11</v>
      </c>
      <c r="BA15" s="179"/>
      <c r="BB15" s="179"/>
      <c r="BC15" s="179"/>
      <c r="BD15" s="179"/>
      <c r="BE15" s="179"/>
      <c r="BF15" s="179"/>
      <c r="BG15" s="179"/>
      <c r="BH15" s="179"/>
      <c r="BI15" s="179"/>
      <c r="BJ15" s="179"/>
      <c r="BK15" s="179"/>
      <c r="BL15" s="179"/>
      <c r="BM15" s="179"/>
      <c r="BN15" s="179"/>
      <c r="BO15" s="179"/>
      <c r="BP15" s="179"/>
      <c r="BQ15" s="179"/>
      <c r="BR15" s="179"/>
      <c r="BS15" s="179"/>
      <c r="BT15" s="179"/>
      <c r="BU15" s="179"/>
      <c r="BV15" s="179"/>
      <c r="BW15" s="179" t="s">
        <v>11</v>
      </c>
      <c r="BX15" s="179"/>
      <c r="BY15" s="179"/>
      <c r="BZ15" s="179"/>
      <c r="CA15" s="179"/>
      <c r="CB15" s="179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79"/>
      <c r="CO15" s="179" t="str">
        <f t="shared" si="0"/>
        <v>-</v>
      </c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79"/>
      <c r="DA15" s="179"/>
      <c r="DB15" s="179"/>
      <c r="DC15" s="179"/>
      <c r="DD15" s="179"/>
      <c r="DE15" s="179"/>
      <c r="DF15" s="179"/>
    </row>
    <row r="16" spans="1:111" x14ac:dyDescent="0.2">
      <c r="A16" s="180" t="s">
        <v>583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2"/>
      <c r="AC16" s="183" t="s">
        <v>542</v>
      </c>
      <c r="AD16" s="184"/>
      <c r="AE16" s="184"/>
      <c r="AF16" s="184"/>
      <c r="AG16" s="184"/>
      <c r="AH16" s="185"/>
      <c r="AI16" s="209" t="s">
        <v>584</v>
      </c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191" t="s">
        <v>11</v>
      </c>
      <c r="BA16" s="192"/>
      <c r="BB16" s="192"/>
      <c r="BC16" s="192"/>
      <c r="BD16" s="192"/>
      <c r="BE16" s="192"/>
      <c r="BF16" s="192"/>
      <c r="BG16" s="192"/>
      <c r="BH16" s="192"/>
      <c r="BI16" s="192"/>
      <c r="BJ16" s="192"/>
      <c r="BK16" s="192"/>
      <c r="BL16" s="192"/>
      <c r="BM16" s="192"/>
      <c r="BN16" s="192"/>
      <c r="BO16" s="192"/>
      <c r="BP16" s="192"/>
      <c r="BQ16" s="192"/>
      <c r="BR16" s="192"/>
      <c r="BS16" s="192"/>
      <c r="BT16" s="192"/>
      <c r="BU16" s="192"/>
      <c r="BV16" s="193"/>
      <c r="BW16" s="191" t="s">
        <v>11</v>
      </c>
      <c r="BX16" s="192"/>
      <c r="BY16" s="192"/>
      <c r="BZ16" s="192"/>
      <c r="CA16" s="192"/>
      <c r="CB16" s="192"/>
      <c r="CC16" s="192"/>
      <c r="CD16" s="192"/>
      <c r="CE16" s="192"/>
      <c r="CF16" s="192"/>
      <c r="CG16" s="192"/>
      <c r="CH16" s="192"/>
      <c r="CI16" s="192"/>
      <c r="CJ16" s="192"/>
      <c r="CK16" s="192"/>
      <c r="CL16" s="192"/>
      <c r="CM16" s="192"/>
      <c r="CN16" s="193"/>
      <c r="CO16" s="191" t="str">
        <f>CO17</f>
        <v>-</v>
      </c>
      <c r="CP16" s="192"/>
      <c r="CQ16" s="192"/>
      <c r="CR16" s="192"/>
      <c r="CS16" s="192"/>
      <c r="CT16" s="192"/>
      <c r="CU16" s="192"/>
      <c r="CV16" s="192"/>
      <c r="CW16" s="192"/>
      <c r="CX16" s="192"/>
      <c r="CY16" s="192"/>
      <c r="CZ16" s="192"/>
      <c r="DA16" s="192"/>
      <c r="DB16" s="192"/>
      <c r="DC16" s="192"/>
      <c r="DD16" s="192"/>
      <c r="DE16" s="192"/>
      <c r="DF16" s="193"/>
    </row>
    <row r="17" spans="1:111" x14ac:dyDescent="0.2">
      <c r="A17" s="189" t="s">
        <v>585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208"/>
      <c r="AC17" s="178" t="s">
        <v>542</v>
      </c>
      <c r="AD17" s="178"/>
      <c r="AE17" s="178"/>
      <c r="AF17" s="178"/>
      <c r="AG17" s="178"/>
      <c r="AH17" s="178"/>
      <c r="AI17" s="209" t="s">
        <v>586</v>
      </c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179" t="s">
        <v>11</v>
      </c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79"/>
      <c r="BO17" s="179"/>
      <c r="BP17" s="179"/>
      <c r="BQ17" s="179"/>
      <c r="BR17" s="179"/>
      <c r="BS17" s="179"/>
      <c r="BT17" s="179"/>
      <c r="BU17" s="179"/>
      <c r="BV17" s="179"/>
      <c r="BW17" s="179" t="s">
        <v>11</v>
      </c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79"/>
      <c r="CO17" s="179" t="str">
        <f t="shared" si="0"/>
        <v>-</v>
      </c>
      <c r="CP17" s="179"/>
      <c r="CQ17" s="179"/>
      <c r="CR17" s="179"/>
      <c r="CS17" s="179"/>
      <c r="CT17" s="179"/>
      <c r="CU17" s="179"/>
      <c r="CV17" s="179"/>
      <c r="CW17" s="179"/>
      <c r="CX17" s="179"/>
      <c r="CY17" s="179"/>
      <c r="CZ17" s="179"/>
      <c r="DA17" s="179"/>
      <c r="DB17" s="179"/>
      <c r="DC17" s="179"/>
      <c r="DD17" s="179"/>
      <c r="DE17" s="179"/>
      <c r="DF17" s="179"/>
    </row>
    <row r="18" spans="1:111" x14ac:dyDescent="0.2">
      <c r="A18" s="206" t="s">
        <v>544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178" t="s">
        <v>545</v>
      </c>
      <c r="AD18" s="178"/>
      <c r="AE18" s="178"/>
      <c r="AF18" s="178"/>
      <c r="AG18" s="178"/>
      <c r="AH18" s="178"/>
      <c r="AI18" s="178" t="s">
        <v>570</v>
      </c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9" t="s">
        <v>11</v>
      </c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  <c r="BN18" s="179"/>
      <c r="BO18" s="179"/>
      <c r="BP18" s="179"/>
      <c r="BQ18" s="179"/>
      <c r="BR18" s="179"/>
      <c r="BS18" s="179"/>
      <c r="BT18" s="179"/>
      <c r="BU18" s="179"/>
      <c r="BV18" s="179"/>
      <c r="BW18" s="179" t="s">
        <v>11</v>
      </c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79"/>
      <c r="CO18" s="179" t="s">
        <v>11</v>
      </c>
      <c r="CP18" s="179"/>
      <c r="CQ18" s="179"/>
      <c r="CR18" s="179"/>
      <c r="CS18" s="179"/>
      <c r="CT18" s="179"/>
      <c r="CU18" s="179"/>
      <c r="CV18" s="179"/>
      <c r="CW18" s="179"/>
      <c r="CX18" s="179"/>
      <c r="CY18" s="179"/>
      <c r="CZ18" s="179"/>
      <c r="DA18" s="179"/>
      <c r="DB18" s="179"/>
      <c r="DC18" s="179"/>
      <c r="DD18" s="179"/>
      <c r="DE18" s="179"/>
      <c r="DF18" s="179"/>
    </row>
    <row r="19" spans="1:111" ht="12.75" hidden="1" customHeight="1" x14ac:dyDescent="0.2">
      <c r="A19" s="202" t="s">
        <v>543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99" t="s">
        <v>11</v>
      </c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79" t="s">
        <v>11</v>
      </c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79"/>
      <c r="CO19" s="179" t="s">
        <v>11</v>
      </c>
      <c r="CP19" s="179"/>
      <c r="CQ19" s="179"/>
      <c r="CR19" s="179"/>
      <c r="CS19" s="179"/>
      <c r="CT19" s="179"/>
      <c r="CU19" s="179"/>
      <c r="CV19" s="179"/>
      <c r="CW19" s="179"/>
      <c r="CX19" s="179"/>
      <c r="CY19" s="179"/>
      <c r="CZ19" s="179"/>
      <c r="DA19" s="179"/>
      <c r="DB19" s="179"/>
      <c r="DC19" s="179"/>
      <c r="DD19" s="179"/>
      <c r="DE19" s="179"/>
      <c r="DF19" s="179"/>
    </row>
    <row r="20" spans="1:111" ht="12.75" hidden="1" customHeight="1" x14ac:dyDescent="0.2">
      <c r="A20" s="204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9"/>
      <c r="CU20" s="179"/>
      <c r="CV20" s="179"/>
      <c r="CW20" s="179"/>
      <c r="CX20" s="179"/>
      <c r="CY20" s="179"/>
      <c r="CZ20" s="179"/>
      <c r="DA20" s="179"/>
      <c r="DB20" s="179"/>
      <c r="DC20" s="179"/>
      <c r="DD20" s="179"/>
      <c r="DE20" s="179"/>
      <c r="DF20" s="179"/>
    </row>
    <row r="21" spans="1:111" ht="12.75" hidden="1" customHeight="1" x14ac:dyDescent="0.2">
      <c r="A21" s="50"/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99" t="s">
        <v>11</v>
      </c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79" t="s">
        <v>11</v>
      </c>
      <c r="BX21" s="179"/>
      <c r="BY21" s="179"/>
      <c r="BZ21" s="179"/>
      <c r="CA21" s="179"/>
      <c r="CB21" s="179"/>
      <c r="CC21" s="179"/>
      <c r="CD21" s="179"/>
      <c r="CE21" s="179"/>
      <c r="CF21" s="179"/>
      <c r="CG21" s="179"/>
      <c r="CH21" s="179"/>
      <c r="CI21" s="179"/>
      <c r="CJ21" s="179"/>
      <c r="CK21" s="179"/>
      <c r="CL21" s="179"/>
      <c r="CM21" s="179"/>
      <c r="CN21" s="179"/>
      <c r="CO21" s="179" t="s">
        <v>11</v>
      </c>
      <c r="CP21" s="179"/>
      <c r="CQ21" s="179"/>
      <c r="CR21" s="179"/>
      <c r="CS21" s="179"/>
      <c r="CT21" s="179"/>
      <c r="CU21" s="179"/>
      <c r="CV21" s="179"/>
      <c r="CW21" s="179"/>
      <c r="CX21" s="179"/>
      <c r="CY21" s="179"/>
      <c r="CZ21" s="179"/>
      <c r="DA21" s="179"/>
      <c r="DB21" s="179"/>
      <c r="DC21" s="179"/>
      <c r="DD21" s="179"/>
      <c r="DE21" s="179"/>
      <c r="DF21" s="179"/>
    </row>
    <row r="22" spans="1:111" ht="12.75" hidden="1" customHeight="1" x14ac:dyDescent="0.2">
      <c r="A22" s="200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99" t="s">
        <v>11</v>
      </c>
      <c r="BA22" s="199"/>
      <c r="BB22" s="199"/>
      <c r="BC22" s="199"/>
      <c r="BD22" s="199"/>
      <c r="BE22" s="199"/>
      <c r="BF22" s="199"/>
      <c r="BG22" s="199"/>
      <c r="BH22" s="199"/>
      <c r="BI22" s="199"/>
      <c r="BJ22" s="199"/>
      <c r="BK22" s="199"/>
      <c r="BL22" s="199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79" t="s">
        <v>11</v>
      </c>
      <c r="BX22" s="179"/>
      <c r="BY22" s="179"/>
      <c r="BZ22" s="179"/>
      <c r="CA22" s="179"/>
      <c r="CB22" s="179"/>
      <c r="CC22" s="179"/>
      <c r="CD22" s="179"/>
      <c r="CE22" s="179"/>
      <c r="CF22" s="179"/>
      <c r="CG22" s="179"/>
      <c r="CH22" s="179"/>
      <c r="CI22" s="179"/>
      <c r="CJ22" s="179"/>
      <c r="CK22" s="179"/>
      <c r="CL22" s="179"/>
      <c r="CM22" s="179"/>
      <c r="CN22" s="179"/>
      <c r="CO22" s="179" t="s">
        <v>11</v>
      </c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</row>
    <row r="23" spans="1:111" ht="12.75" hidden="1" customHeight="1" x14ac:dyDescent="0.2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99" t="s">
        <v>11</v>
      </c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199"/>
      <c r="BN23" s="199"/>
      <c r="BO23" s="199"/>
      <c r="BP23" s="199"/>
      <c r="BQ23" s="199"/>
      <c r="BR23" s="199"/>
      <c r="BS23" s="199"/>
      <c r="BT23" s="199"/>
      <c r="BU23" s="199"/>
      <c r="BV23" s="199"/>
      <c r="BW23" s="179" t="s">
        <v>11</v>
      </c>
      <c r="BX23" s="179"/>
      <c r="BY23" s="179"/>
      <c r="BZ23" s="179"/>
      <c r="CA23" s="179"/>
      <c r="CB23" s="179"/>
      <c r="CC23" s="179"/>
      <c r="CD23" s="179"/>
      <c r="CE23" s="179"/>
      <c r="CF23" s="179"/>
      <c r="CG23" s="179"/>
      <c r="CH23" s="179"/>
      <c r="CI23" s="179"/>
      <c r="CJ23" s="179"/>
      <c r="CK23" s="179"/>
      <c r="CL23" s="179"/>
      <c r="CM23" s="179"/>
      <c r="CN23" s="179"/>
      <c r="CO23" s="179" t="s">
        <v>11</v>
      </c>
      <c r="CP23" s="179"/>
      <c r="CQ23" s="179"/>
      <c r="CR23" s="179"/>
      <c r="CS23" s="179"/>
      <c r="CT23" s="179"/>
      <c r="CU23" s="179"/>
      <c r="CV23" s="179"/>
      <c r="CW23" s="179"/>
      <c r="CX23" s="179"/>
      <c r="CY23" s="179"/>
      <c r="CZ23" s="179"/>
      <c r="DA23" s="179"/>
      <c r="DB23" s="179"/>
      <c r="DC23" s="179"/>
      <c r="DD23" s="179"/>
      <c r="DE23" s="179"/>
      <c r="DF23" s="179"/>
    </row>
    <row r="24" spans="1:111" ht="12.75" customHeight="1" x14ac:dyDescent="0.2">
      <c r="A24" s="180" t="s">
        <v>587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2"/>
      <c r="AC24" s="178" t="s">
        <v>546</v>
      </c>
      <c r="AD24" s="178"/>
      <c r="AE24" s="178"/>
      <c r="AF24" s="178"/>
      <c r="AG24" s="178"/>
      <c r="AH24" s="178"/>
      <c r="AI24" s="178" t="s">
        <v>588</v>
      </c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9">
        <f>AZ25+AZ29</f>
        <v>32606202</v>
      </c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79"/>
      <c r="BN24" s="179"/>
      <c r="BO24" s="179"/>
      <c r="BP24" s="179"/>
      <c r="BQ24" s="179"/>
      <c r="BR24" s="179"/>
      <c r="BS24" s="179"/>
      <c r="BT24" s="179"/>
      <c r="BU24" s="179"/>
      <c r="BV24" s="179"/>
      <c r="BW24" s="179">
        <f>BW25+BW29</f>
        <v>2682609.3300000131</v>
      </c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79"/>
      <c r="CJ24" s="179"/>
      <c r="CK24" s="179"/>
      <c r="CL24" s="179"/>
      <c r="CM24" s="179"/>
      <c r="CN24" s="179"/>
      <c r="CO24" s="179">
        <f>AZ24-BW24</f>
        <v>29923592.669999987</v>
      </c>
      <c r="CP24" s="179"/>
      <c r="CQ24" s="179"/>
      <c r="CR24" s="179"/>
      <c r="CS24" s="179"/>
      <c r="CT24" s="179"/>
      <c r="CU24" s="179"/>
      <c r="CV24" s="179"/>
      <c r="CW24" s="179"/>
      <c r="CX24" s="179"/>
      <c r="CY24" s="179"/>
      <c r="CZ24" s="179"/>
      <c r="DA24" s="179"/>
      <c r="DB24" s="179"/>
      <c r="DC24" s="179"/>
      <c r="DD24" s="179"/>
      <c r="DE24" s="179"/>
      <c r="DF24" s="179"/>
    </row>
    <row r="25" spans="1:111" ht="12.75" customHeight="1" x14ac:dyDescent="0.2">
      <c r="A25" s="194" t="s">
        <v>589</v>
      </c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6"/>
      <c r="AC25" s="186" t="s">
        <v>590</v>
      </c>
      <c r="AD25" s="187"/>
      <c r="AE25" s="187"/>
      <c r="AF25" s="187"/>
      <c r="AG25" s="187"/>
      <c r="AH25" s="188"/>
      <c r="AI25" s="186" t="s">
        <v>591</v>
      </c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8"/>
      <c r="AZ25" s="191">
        <f>AZ28</f>
        <v>-695398398</v>
      </c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2"/>
      <c r="BN25" s="192"/>
      <c r="BO25" s="192"/>
      <c r="BP25" s="192"/>
      <c r="BQ25" s="192"/>
      <c r="BR25" s="192"/>
      <c r="BS25" s="192"/>
      <c r="BT25" s="192"/>
      <c r="BU25" s="192"/>
      <c r="BV25" s="193"/>
      <c r="BW25" s="179">
        <v>-181921781.91999999</v>
      </c>
      <c r="BX25" s="179"/>
      <c r="BY25" s="179"/>
      <c r="BZ25" s="179"/>
      <c r="CA25" s="179"/>
      <c r="CB25" s="179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79"/>
      <c r="CO25" s="179" t="s">
        <v>592</v>
      </c>
      <c r="CP25" s="179"/>
      <c r="CQ25" s="179"/>
      <c r="CR25" s="179"/>
      <c r="CS25" s="179"/>
      <c r="CT25" s="179"/>
      <c r="CU25" s="179"/>
      <c r="CV25" s="179"/>
      <c r="CW25" s="179"/>
      <c r="CX25" s="179"/>
      <c r="CY25" s="179"/>
      <c r="CZ25" s="179"/>
      <c r="DA25" s="179"/>
      <c r="DB25" s="179"/>
      <c r="DC25" s="179"/>
      <c r="DD25" s="179"/>
      <c r="DE25" s="179"/>
      <c r="DF25" s="179"/>
    </row>
    <row r="26" spans="1:111" ht="12.75" customHeight="1" x14ac:dyDescent="0.2">
      <c r="A26" s="180" t="s">
        <v>593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2"/>
      <c r="AC26" s="186" t="s">
        <v>590</v>
      </c>
      <c r="AD26" s="187"/>
      <c r="AE26" s="187"/>
      <c r="AF26" s="187"/>
      <c r="AG26" s="187"/>
      <c r="AH26" s="188"/>
      <c r="AI26" s="186" t="s">
        <v>594</v>
      </c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8"/>
      <c r="AZ26" s="191">
        <v>-695398400</v>
      </c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2"/>
      <c r="BN26" s="192"/>
      <c r="BO26" s="192"/>
      <c r="BP26" s="192"/>
      <c r="BQ26" s="192"/>
      <c r="BR26" s="192"/>
      <c r="BS26" s="192"/>
      <c r="BT26" s="192"/>
      <c r="BU26" s="192"/>
      <c r="BV26" s="193"/>
      <c r="BW26" s="179">
        <v>-181921781.91999999</v>
      </c>
      <c r="BX26" s="179"/>
      <c r="BY26" s="179"/>
      <c r="BZ26" s="179"/>
      <c r="CA26" s="179"/>
      <c r="CB26" s="179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79"/>
      <c r="CO26" s="179" t="s">
        <v>592</v>
      </c>
      <c r="CP26" s="179"/>
      <c r="CQ26" s="179"/>
      <c r="CR26" s="179"/>
      <c r="CS26" s="179"/>
      <c r="CT26" s="179"/>
      <c r="CU26" s="179"/>
      <c r="CV26" s="179"/>
      <c r="CW26" s="179"/>
      <c r="CX26" s="179"/>
      <c r="CY26" s="179"/>
      <c r="CZ26" s="179"/>
      <c r="DA26" s="179"/>
      <c r="DB26" s="179"/>
      <c r="DC26" s="179"/>
      <c r="DD26" s="179"/>
      <c r="DE26" s="179"/>
      <c r="DF26" s="179"/>
    </row>
    <row r="27" spans="1:111" ht="12.75" customHeight="1" x14ac:dyDescent="0.2">
      <c r="A27" s="180" t="s">
        <v>595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2"/>
      <c r="AC27" s="186" t="s">
        <v>590</v>
      </c>
      <c r="AD27" s="187"/>
      <c r="AE27" s="187"/>
      <c r="AF27" s="187"/>
      <c r="AG27" s="187"/>
      <c r="AH27" s="188"/>
      <c r="AI27" s="186" t="s">
        <v>596</v>
      </c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8"/>
      <c r="AZ27" s="191">
        <v>-695398399</v>
      </c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2"/>
      <c r="BN27" s="192"/>
      <c r="BO27" s="192"/>
      <c r="BP27" s="192"/>
      <c r="BQ27" s="192"/>
      <c r="BR27" s="192"/>
      <c r="BS27" s="192"/>
      <c r="BT27" s="192"/>
      <c r="BU27" s="192"/>
      <c r="BV27" s="193"/>
      <c r="BW27" s="179">
        <v>-181921781.91999999</v>
      </c>
      <c r="BX27" s="179"/>
      <c r="BY27" s="179"/>
      <c r="BZ27" s="179"/>
      <c r="CA27" s="179"/>
      <c r="CB27" s="179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79"/>
      <c r="CO27" s="179" t="s">
        <v>592</v>
      </c>
      <c r="CP27" s="179"/>
      <c r="CQ27" s="179"/>
      <c r="CR27" s="179"/>
      <c r="CS27" s="179"/>
      <c r="CT27" s="179"/>
      <c r="CU27" s="179"/>
      <c r="CV27" s="179"/>
      <c r="CW27" s="179"/>
      <c r="CX27" s="179"/>
      <c r="CY27" s="179"/>
      <c r="CZ27" s="179"/>
      <c r="DA27" s="179"/>
      <c r="DB27" s="179"/>
      <c r="DC27" s="179"/>
      <c r="DD27" s="179"/>
      <c r="DE27" s="179"/>
      <c r="DF27" s="179"/>
    </row>
    <row r="28" spans="1:111" ht="12.75" customHeight="1" x14ac:dyDescent="0.2">
      <c r="A28" s="189" t="s">
        <v>597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78" t="s">
        <v>590</v>
      </c>
      <c r="AD28" s="178"/>
      <c r="AE28" s="178"/>
      <c r="AF28" s="178"/>
      <c r="AG28" s="178"/>
      <c r="AH28" s="178"/>
      <c r="AI28" s="178" t="s">
        <v>598</v>
      </c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91">
        <v>-695398398</v>
      </c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192"/>
      <c r="BO28" s="192"/>
      <c r="BP28" s="192"/>
      <c r="BQ28" s="192"/>
      <c r="BR28" s="192"/>
      <c r="BS28" s="192"/>
      <c r="BT28" s="192"/>
      <c r="BU28" s="192"/>
      <c r="BV28" s="193"/>
      <c r="BW28" s="179">
        <v>-181921781.91999999</v>
      </c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79"/>
      <c r="CO28" s="179" t="s">
        <v>592</v>
      </c>
      <c r="CP28" s="179"/>
      <c r="CQ28" s="179"/>
      <c r="CR28" s="179"/>
      <c r="CS28" s="179"/>
      <c r="CT28" s="179"/>
      <c r="CU28" s="179"/>
      <c r="CV28" s="179"/>
      <c r="CW28" s="179"/>
      <c r="CX28" s="179"/>
      <c r="CY28" s="179"/>
      <c r="CZ28" s="179"/>
      <c r="DA28" s="179"/>
      <c r="DB28" s="179"/>
      <c r="DC28" s="179"/>
      <c r="DD28" s="179"/>
      <c r="DE28" s="179"/>
      <c r="DF28" s="179"/>
    </row>
    <row r="29" spans="1:111" ht="12.75" customHeight="1" x14ac:dyDescent="0.2">
      <c r="A29" s="180" t="s">
        <v>599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2"/>
      <c r="AC29" s="186" t="s">
        <v>600</v>
      </c>
      <c r="AD29" s="187"/>
      <c r="AE29" s="187"/>
      <c r="AF29" s="187"/>
      <c r="AG29" s="187"/>
      <c r="AH29" s="188"/>
      <c r="AI29" s="186" t="s">
        <v>601</v>
      </c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8"/>
      <c r="AZ29" s="179">
        <f>AZ32</f>
        <v>728004600</v>
      </c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79"/>
      <c r="BN29" s="179"/>
      <c r="BO29" s="179"/>
      <c r="BP29" s="179"/>
      <c r="BQ29" s="179"/>
      <c r="BR29" s="179"/>
      <c r="BS29" s="179"/>
      <c r="BT29" s="179"/>
      <c r="BU29" s="179"/>
      <c r="BV29" s="179"/>
      <c r="BW29" s="179">
        <v>184604391.25</v>
      </c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79"/>
      <c r="CO29" s="179" t="s">
        <v>592</v>
      </c>
      <c r="CP29" s="179"/>
      <c r="CQ29" s="179"/>
      <c r="CR29" s="179"/>
      <c r="CS29" s="179"/>
      <c r="CT29" s="179"/>
      <c r="CU29" s="179"/>
      <c r="CV29" s="179"/>
      <c r="CW29" s="179"/>
      <c r="CX29" s="179"/>
      <c r="CY29" s="179"/>
      <c r="CZ29" s="179"/>
      <c r="DA29" s="179"/>
      <c r="DB29" s="179"/>
      <c r="DC29" s="179"/>
      <c r="DD29" s="179"/>
      <c r="DE29" s="179"/>
      <c r="DF29" s="179"/>
    </row>
    <row r="30" spans="1:111" ht="12.75" customHeight="1" x14ac:dyDescent="0.2">
      <c r="A30" s="180" t="s">
        <v>602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2"/>
      <c r="AC30" s="183" t="s">
        <v>600</v>
      </c>
      <c r="AD30" s="184"/>
      <c r="AE30" s="184"/>
      <c r="AF30" s="184"/>
      <c r="AG30" s="184"/>
      <c r="AH30" s="185"/>
      <c r="AI30" s="186" t="s">
        <v>603</v>
      </c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8"/>
      <c r="AZ30" s="179">
        <f>AZ32</f>
        <v>728004600</v>
      </c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>
        <v>184604391.25</v>
      </c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 t="s">
        <v>592</v>
      </c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79"/>
      <c r="DD30" s="179"/>
      <c r="DE30" s="179"/>
      <c r="DF30" s="179"/>
    </row>
    <row r="31" spans="1:111" ht="12.75" customHeight="1" x14ac:dyDescent="0.2">
      <c r="A31" s="180" t="s">
        <v>604</v>
      </c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2"/>
      <c r="AC31" s="183" t="s">
        <v>600</v>
      </c>
      <c r="AD31" s="184"/>
      <c r="AE31" s="184"/>
      <c r="AF31" s="184"/>
      <c r="AG31" s="184"/>
      <c r="AH31" s="185"/>
      <c r="AI31" s="186" t="s">
        <v>605</v>
      </c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8"/>
      <c r="AZ31" s="179">
        <f>AZ32</f>
        <v>728004600</v>
      </c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>
        <v>184604391.25</v>
      </c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 t="s">
        <v>592</v>
      </c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</row>
    <row r="32" spans="1:111" ht="12.75" customHeight="1" x14ac:dyDescent="0.2">
      <c r="A32" s="175" t="s">
        <v>606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7"/>
      <c r="AC32" s="178" t="s">
        <v>600</v>
      </c>
      <c r="AD32" s="178"/>
      <c r="AE32" s="178"/>
      <c r="AF32" s="178"/>
      <c r="AG32" s="178"/>
      <c r="AH32" s="178"/>
      <c r="AI32" s="178" t="s">
        <v>607</v>
      </c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9">
        <v>728004600</v>
      </c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79"/>
      <c r="BN32" s="179"/>
      <c r="BO32" s="179"/>
      <c r="BP32" s="179"/>
      <c r="BQ32" s="179"/>
      <c r="BR32" s="179"/>
      <c r="BS32" s="179"/>
      <c r="BT32" s="179"/>
      <c r="BU32" s="179"/>
      <c r="BV32" s="179"/>
      <c r="BW32" s="179">
        <v>184604391.25</v>
      </c>
      <c r="BX32" s="179"/>
      <c r="BY32" s="179"/>
      <c r="BZ32" s="179"/>
      <c r="CA32" s="179"/>
      <c r="CB32" s="179"/>
      <c r="CC32" s="179"/>
      <c r="CD32" s="179"/>
      <c r="CE32" s="179"/>
      <c r="CF32" s="179"/>
      <c r="CG32" s="179"/>
      <c r="CH32" s="179"/>
      <c r="CI32" s="179"/>
      <c r="CJ32" s="179"/>
      <c r="CK32" s="179"/>
      <c r="CL32" s="179"/>
      <c r="CM32" s="179"/>
      <c r="CN32" s="179"/>
      <c r="CO32" s="179" t="s">
        <v>592</v>
      </c>
      <c r="CP32" s="179"/>
      <c r="CQ32" s="179"/>
      <c r="CR32" s="179"/>
      <c r="CS32" s="179"/>
      <c r="CT32" s="179"/>
      <c r="CU32" s="179"/>
      <c r="CV32" s="179"/>
      <c r="CW32" s="179"/>
      <c r="CX32" s="179"/>
      <c r="CY32" s="179"/>
      <c r="CZ32" s="179"/>
      <c r="DA32" s="179"/>
      <c r="DB32" s="179"/>
      <c r="DC32" s="179"/>
      <c r="DD32" s="179"/>
      <c r="DE32" s="179"/>
      <c r="DF32" s="179"/>
      <c r="DG32" s="50"/>
    </row>
    <row r="33" spans="1:111" ht="12.75" customHeight="1" x14ac:dyDescent="0.2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</row>
    <row r="34" spans="1:111" ht="12.75" customHeight="1" x14ac:dyDescent="0.2">
      <c r="A34" s="171" t="s">
        <v>608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  <c r="BI34" s="173"/>
      <c r="BJ34" s="173"/>
      <c r="BK34" s="173"/>
      <c r="BV34" s="54"/>
      <c r="CE34" s="174"/>
      <c r="CF34" s="174"/>
      <c r="CG34" s="174"/>
      <c r="CH34" s="174"/>
      <c r="CI34" s="174"/>
      <c r="CJ34" s="174"/>
      <c r="CK34" s="174"/>
      <c r="CL34" s="174"/>
      <c r="CM34" s="174"/>
      <c r="CN34" s="174"/>
      <c r="CU34" s="173"/>
      <c r="CV34" s="173"/>
      <c r="CW34" s="173"/>
      <c r="CX34" s="173"/>
      <c r="CY34" s="173"/>
      <c r="CZ34" s="173"/>
      <c r="DA34" s="173"/>
      <c r="DB34" s="173"/>
      <c r="DC34" s="173"/>
      <c r="DD34" s="173"/>
      <c r="DE34" s="173"/>
      <c r="DF34" s="173"/>
    </row>
    <row r="35" spans="1:111" s="55" customFormat="1" ht="12.75" customHeight="1" x14ac:dyDescent="0.2">
      <c r="A35" s="172"/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K35" s="163" t="s">
        <v>609</v>
      </c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111" s="55" customFormat="1" ht="12.75" customHeight="1" x14ac:dyDescent="0.2">
      <c r="O36" s="165" t="s">
        <v>610</v>
      </c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K36" s="165" t="s">
        <v>611</v>
      </c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56"/>
      <c r="CP36" s="56"/>
      <c r="CQ36" s="56"/>
      <c r="CR36" s="56"/>
      <c r="CS36" s="56"/>
      <c r="CT36" s="56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</row>
    <row r="37" spans="1:111" s="55" customFormat="1" ht="12.75" customHeight="1" x14ac:dyDescent="0.2">
      <c r="A37" s="169" t="s">
        <v>612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</row>
    <row r="38" spans="1:111" s="57" customFormat="1" ht="12.75" customHeight="1" x14ac:dyDescent="0.2">
      <c r="A38" s="170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55"/>
      <c r="AS38" s="55"/>
      <c r="AT38" s="55"/>
      <c r="AU38" s="55"/>
      <c r="AV38" s="163" t="s">
        <v>613</v>
      </c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  <c r="BI38" s="163"/>
      <c r="BJ38" s="163"/>
      <c r="BK38" s="163"/>
      <c r="BL38" s="163"/>
      <c r="BM38" s="163"/>
      <c r="BN38" s="163"/>
      <c r="BO38" s="163"/>
      <c r="BP38" s="163"/>
      <c r="BQ38" s="163"/>
      <c r="BR38" s="163"/>
      <c r="BS38" s="163"/>
      <c r="DG38" s="55"/>
    </row>
    <row r="39" spans="1:111" s="57" customFormat="1" ht="12.7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Z39" s="165" t="s">
        <v>610</v>
      </c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55"/>
      <c r="AS39" s="55"/>
      <c r="AT39" s="55"/>
      <c r="AU39" s="55"/>
      <c r="AV39" s="165" t="s">
        <v>611</v>
      </c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  <c r="BI39" s="165"/>
      <c r="BJ39" s="165"/>
      <c r="BK39" s="165"/>
      <c r="BL39" s="165"/>
      <c r="BM39" s="165"/>
      <c r="BN39" s="165"/>
      <c r="BO39" s="165"/>
      <c r="BP39" s="165"/>
      <c r="BQ39" s="165"/>
      <c r="BR39" s="165"/>
      <c r="BS39" s="165"/>
    </row>
    <row r="40" spans="1:111" s="57" customFormat="1" ht="12.75" hidden="1" customHeight="1" x14ac:dyDescent="0.2">
      <c r="A40" s="166" t="s">
        <v>612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</row>
    <row r="41" spans="1:111" s="57" customFormat="1" ht="12.75" hidden="1" customHeight="1" x14ac:dyDescent="0.2">
      <c r="A41" s="167"/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55"/>
      <c r="AS41" s="55"/>
      <c r="AT41" s="55"/>
      <c r="AU41" s="55"/>
      <c r="AV41" s="163" t="s">
        <v>614</v>
      </c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  <c r="BI41" s="163"/>
      <c r="BJ41" s="163"/>
      <c r="BK41" s="163"/>
      <c r="BL41" s="163"/>
      <c r="BM41" s="163"/>
      <c r="BN41" s="163"/>
      <c r="BO41" s="163"/>
      <c r="BP41" s="163"/>
      <c r="BQ41" s="163"/>
      <c r="BR41" s="163"/>
      <c r="BS41" s="163"/>
    </row>
    <row r="42" spans="1:111" s="57" customFormat="1" ht="12.75" hidden="1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Z42" s="165" t="s">
        <v>610</v>
      </c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55"/>
      <c r="AS42" s="55"/>
      <c r="AT42" s="55"/>
      <c r="AU42" s="55"/>
      <c r="AV42" s="165" t="s">
        <v>611</v>
      </c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  <c r="BI42" s="165"/>
      <c r="BJ42" s="165"/>
      <c r="BK42" s="165"/>
      <c r="BL42" s="165"/>
      <c r="BM42" s="165"/>
      <c r="BN42" s="165"/>
      <c r="BO42" s="165"/>
      <c r="BP42" s="165"/>
      <c r="BQ42" s="165"/>
      <c r="BR42" s="165"/>
      <c r="BS42" s="165"/>
    </row>
    <row r="43" spans="1:111" s="55" customFormat="1" ht="12.75" customHeight="1" x14ac:dyDescent="0.2">
      <c r="A43" s="160" t="s">
        <v>615</v>
      </c>
      <c r="B43" s="160"/>
      <c r="C43" s="161" t="s">
        <v>616</v>
      </c>
      <c r="D43" s="161"/>
      <c r="E43" s="161"/>
      <c r="F43" s="161"/>
      <c r="G43" s="162" t="s">
        <v>615</v>
      </c>
      <c r="H43" s="162"/>
      <c r="J43" s="163" t="s">
        <v>619</v>
      </c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2">
        <v>20</v>
      </c>
      <c r="AC43" s="162"/>
      <c r="AD43" s="162"/>
      <c r="AE43" s="162"/>
      <c r="AF43" s="164" t="s">
        <v>617</v>
      </c>
      <c r="AG43" s="164"/>
      <c r="AH43" s="164"/>
      <c r="AI43" s="55" t="s">
        <v>618</v>
      </c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193">
    <mergeCell ref="CU1:DF1"/>
    <mergeCell ref="A2:DF2"/>
    <mergeCell ref="A3:AB3"/>
    <mergeCell ref="AC3:AH3"/>
    <mergeCell ref="AI3:AY3"/>
    <mergeCell ref="AZ3:BV3"/>
    <mergeCell ref="BW3:CN3"/>
    <mergeCell ref="CO3:DF3"/>
    <mergeCell ref="A4:AB4"/>
    <mergeCell ref="AC4:AH4"/>
    <mergeCell ref="AI4:AY4"/>
    <mergeCell ref="AZ4:BV4"/>
    <mergeCell ref="BW4:CN4"/>
    <mergeCell ref="CO4:DF4"/>
    <mergeCell ref="CO8:DF9"/>
    <mergeCell ref="A9:AB9"/>
    <mergeCell ref="CO5:DF5"/>
    <mergeCell ref="A6:AB6"/>
    <mergeCell ref="AC6:AH7"/>
    <mergeCell ref="AI6:AY7"/>
    <mergeCell ref="AZ6:BV7"/>
    <mergeCell ref="BW6:CN7"/>
    <mergeCell ref="CO6:DF7"/>
    <mergeCell ref="A7:AB7"/>
    <mergeCell ref="A8:AB8"/>
    <mergeCell ref="A5:AB5"/>
    <mergeCell ref="AC5:AH5"/>
    <mergeCell ref="AI5:AY5"/>
    <mergeCell ref="AZ5:BV5"/>
    <mergeCell ref="BW5:CN5"/>
    <mergeCell ref="AC8:AH9"/>
    <mergeCell ref="AI8:AY9"/>
    <mergeCell ref="AZ8:BV9"/>
    <mergeCell ref="BW8:CN9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O36:AF36"/>
    <mergeCell ref="AK36:BH36"/>
    <mergeCell ref="CE36:CN36"/>
    <mergeCell ref="CU36:DF36"/>
    <mergeCell ref="A37:X38"/>
    <mergeCell ref="Z38:AQ38"/>
    <mergeCell ref="AV38:BS38"/>
    <mergeCell ref="A34:N35"/>
    <mergeCell ref="AK34:BK34"/>
    <mergeCell ref="CE34:CN34"/>
    <mergeCell ref="CU34:DF34"/>
    <mergeCell ref="O35:AF35"/>
    <mergeCell ref="AK35:BH35"/>
    <mergeCell ref="A43:B43"/>
    <mergeCell ref="C43:F43"/>
    <mergeCell ref="G43:H43"/>
    <mergeCell ref="J43:AA43"/>
    <mergeCell ref="AB43:AE43"/>
    <mergeCell ref="AF43:AH43"/>
    <mergeCell ref="Z39:AQ39"/>
    <mergeCell ref="AV39:BS39"/>
    <mergeCell ref="A40:X41"/>
    <mergeCell ref="Z41:AQ41"/>
    <mergeCell ref="AV41:BS41"/>
    <mergeCell ref="Z42:AQ42"/>
    <mergeCell ref="AV42:BS42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2:F10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547</v>
      </c>
      <c r="B1" t="s">
        <v>548</v>
      </c>
    </row>
    <row r="2" spans="1:2" x14ac:dyDescent="0.2">
      <c r="A2" t="s">
        <v>549</v>
      </c>
      <c r="B2" t="s">
        <v>550</v>
      </c>
    </row>
    <row r="3" spans="1:2" x14ac:dyDescent="0.2">
      <c r="A3" t="s">
        <v>551</v>
      </c>
      <c r="B3" t="s">
        <v>0</v>
      </c>
    </row>
    <row r="4" spans="1:2" x14ac:dyDescent="0.2">
      <c r="A4" t="s">
        <v>552</v>
      </c>
      <c r="B4" t="s">
        <v>553</v>
      </c>
    </row>
    <row r="5" spans="1:2" x14ac:dyDescent="0.2">
      <c r="A5" t="s">
        <v>554</v>
      </c>
      <c r="B5" t="s">
        <v>555</v>
      </c>
    </row>
    <row r="6" spans="1:2" x14ac:dyDescent="0.2">
      <c r="A6" t="s">
        <v>556</v>
      </c>
      <c r="B6" t="s">
        <v>548</v>
      </c>
    </row>
    <row r="7" spans="1:2" x14ac:dyDescent="0.2">
      <c r="A7" t="s">
        <v>557</v>
      </c>
      <c r="B7" t="s">
        <v>558</v>
      </c>
    </row>
    <row r="8" spans="1:2" x14ac:dyDescent="0.2">
      <c r="A8" t="s">
        <v>559</v>
      </c>
      <c r="B8" t="s">
        <v>558</v>
      </c>
    </row>
    <row r="9" spans="1:2" x14ac:dyDescent="0.2">
      <c r="A9" t="s">
        <v>560</v>
      </c>
      <c r="B9" t="s">
        <v>561</v>
      </c>
    </row>
    <row r="10" spans="1:2" x14ac:dyDescent="0.2">
      <c r="A10" t="s">
        <v>562</v>
      </c>
      <c r="B10" t="s">
        <v>1</v>
      </c>
    </row>
    <row r="11" spans="1:2" x14ac:dyDescent="0.2">
      <c r="A11" t="s">
        <v>563</v>
      </c>
      <c r="B11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Доходы!FIO</vt:lpstr>
      <vt:lpstr>Расходы!FIO</vt:lpstr>
      <vt:lpstr>Источники!LAST_CELL</vt:lpstr>
      <vt:lpstr>Расходы!LAST_CELL</vt:lpstr>
      <vt:lpstr>Источники!RBEGIN_1</vt:lpstr>
      <vt:lpstr>Расходы!RBEGIN_1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dc:description>POI HSSF rep:2.55.0.289</dc:description>
  <cp:lastModifiedBy>FEO-006</cp:lastModifiedBy>
  <dcterms:created xsi:type="dcterms:W3CDTF">2023-10-02T08:38:31Z</dcterms:created>
  <dcterms:modified xsi:type="dcterms:W3CDTF">2024-01-29T11:46:54Z</dcterms:modified>
</cp:coreProperties>
</file>