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3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externalReferences>
    <externalReference r:id="rId5"/>
  </externalReference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Доходы!$F$202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Доходы!$A$202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31" i="6" l="1"/>
  <c r="AZ31" i="6"/>
  <c r="BW30" i="6"/>
  <c r="AZ30" i="6"/>
  <c r="BW29" i="6"/>
  <c r="AZ29" i="6"/>
  <c r="BW27" i="6"/>
  <c r="AZ27" i="6"/>
  <c r="BW26" i="6"/>
  <c r="AZ26" i="6"/>
  <c r="BW25" i="6"/>
  <c r="AZ25" i="6"/>
  <c r="BW24" i="6"/>
  <c r="AZ24" i="6"/>
  <c r="CO24" i="6" s="1"/>
  <c r="CO17" i="6"/>
  <c r="CO16" i="6" s="1"/>
  <c r="CO15" i="6"/>
  <c r="CO14" i="6"/>
  <c r="CO13" i="6"/>
  <c r="CO12" i="6"/>
  <c r="CO11" i="6"/>
  <c r="BW5" i="6"/>
  <c r="AZ5" i="6"/>
  <c r="CO5" i="6" s="1"/>
  <c r="E330" i="5" l="1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E293" i="5"/>
  <c r="F293" i="5" s="1"/>
  <c r="F292" i="5"/>
  <c r="F291" i="5"/>
  <c r="F290" i="5"/>
  <c r="F289" i="5"/>
  <c r="E288" i="5"/>
  <c r="F288" i="5" s="1"/>
  <c r="E287" i="5"/>
  <c r="F287" i="5" s="1"/>
  <c r="F286" i="5"/>
  <c r="F285" i="5"/>
  <c r="F284" i="5"/>
  <c r="E283" i="5"/>
  <c r="F283" i="5" s="1"/>
  <c r="E282" i="5"/>
  <c r="F282" i="5" s="1"/>
  <c r="E281" i="5"/>
  <c r="F281" i="5" s="1"/>
  <c r="E280" i="5"/>
  <c r="F280" i="5" s="1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E210" i="5"/>
  <c r="F210" i="5" s="1"/>
  <c r="E209" i="5"/>
  <c r="F209" i="5" s="1"/>
  <c r="E208" i="5"/>
  <c r="F208" i="5" s="1"/>
  <c r="F207" i="5"/>
  <c r="F206" i="5"/>
  <c r="F205" i="5"/>
  <c r="F204" i="5"/>
  <c r="F203" i="5"/>
  <c r="F202" i="5"/>
  <c r="F201" i="5"/>
  <c r="F200" i="5"/>
  <c r="F199" i="5"/>
  <c r="F198" i="5"/>
  <c r="F197" i="5"/>
  <c r="F196" i="5"/>
  <c r="E196" i="5"/>
  <c r="F195" i="5"/>
  <c r="F194" i="5"/>
  <c r="F193" i="5"/>
  <c r="F192" i="5"/>
  <c r="F191" i="5"/>
  <c r="E191" i="5"/>
  <c r="F190" i="5"/>
  <c r="E190" i="5"/>
  <c r="F189" i="5"/>
  <c r="F188" i="5"/>
  <c r="F187" i="5"/>
  <c r="F186" i="5"/>
  <c r="F185" i="5"/>
  <c r="E185" i="5"/>
  <c r="F184" i="5"/>
  <c r="E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E114" i="5"/>
  <c r="F114" i="5" s="1"/>
  <c r="E113" i="5"/>
  <c r="F113" i="5" s="1"/>
  <c r="F112" i="5"/>
  <c r="F111" i="5"/>
  <c r="E111" i="5"/>
  <c r="F110" i="5"/>
  <c r="F109" i="5"/>
  <c r="F108" i="5"/>
  <c r="E107" i="5"/>
  <c r="F107" i="5" s="1"/>
  <c r="E106" i="5"/>
  <c r="F106" i="5" s="1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E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E16" i="5"/>
  <c r="F16" i="5" s="1"/>
  <c r="E15" i="5"/>
  <c r="F15" i="5" s="1"/>
  <c r="E13" i="5" l="1"/>
  <c r="F13" i="5" s="1"/>
  <c r="D148" i="1" l="1"/>
  <c r="D154" i="1"/>
  <c r="E166" i="1"/>
  <c r="D166" i="1"/>
  <c r="E169" i="1"/>
  <c r="D169" i="1"/>
  <c r="E170" i="1"/>
  <c r="D170" i="1"/>
  <c r="D167" i="1"/>
  <c r="D155" i="1"/>
  <c r="D152" i="1"/>
  <c r="D138" i="1"/>
  <c r="E62" i="1" l="1"/>
  <c r="D178" i="1" l="1"/>
  <c r="D125" i="1"/>
  <c r="E178" i="1" l="1"/>
  <c r="E133" i="1"/>
  <c r="E92" i="1"/>
  <c r="E32" i="1" l="1"/>
  <c r="E125" i="1" l="1"/>
  <c r="E167" i="1" l="1"/>
  <c r="E109" i="1"/>
  <c r="E108" i="1" s="1"/>
  <c r="E107" i="1" s="1"/>
  <c r="E102" i="1" l="1"/>
  <c r="F72" i="1"/>
  <c r="E47" i="1" l="1"/>
  <c r="F49" i="1"/>
  <c r="E24" i="1" l="1"/>
  <c r="E155" i="1" l="1"/>
  <c r="F199" i="1" l="1"/>
  <c r="F47" i="1" l="1"/>
  <c r="F48" i="1"/>
  <c r="E177" i="1"/>
  <c r="D177" i="1"/>
  <c r="F71" i="1"/>
  <c r="F180" i="1" l="1"/>
  <c r="F179" i="1"/>
  <c r="F177" i="1" l="1"/>
  <c r="D157" i="1" l="1"/>
  <c r="D123" i="1"/>
  <c r="D122" i="1" s="1"/>
  <c r="D120" i="1"/>
  <c r="D119" i="1" s="1"/>
  <c r="D117" i="1"/>
  <c r="D115" i="1"/>
  <c r="D113" i="1"/>
  <c r="D101" i="1"/>
  <c r="D91" i="1"/>
  <c r="D74" i="1"/>
  <c r="D61" i="1"/>
  <c r="D60" i="1" s="1"/>
  <c r="D23" i="1"/>
  <c r="E139" i="1" l="1"/>
  <c r="E138" i="1" s="1"/>
  <c r="E143" i="1" l="1"/>
  <c r="D58" i="1" l="1"/>
  <c r="F165" i="1" l="1"/>
  <c r="E164" i="1"/>
  <c r="F164" i="1" s="1"/>
  <c r="E152" i="1"/>
  <c r="E75" i="1"/>
  <c r="F79" i="1"/>
  <c r="E163" i="1" l="1"/>
  <c r="F163" i="1" s="1"/>
  <c r="F70" i="1"/>
  <c r="F69" i="1"/>
  <c r="D90" i="1"/>
  <c r="D80" i="1"/>
  <c r="E54" i="1" l="1"/>
  <c r="E136" i="1" l="1"/>
  <c r="E135" i="1" s="1"/>
  <c r="F134" i="1"/>
  <c r="F137" i="1"/>
  <c r="E162" i="1"/>
  <c r="F136" i="1" l="1"/>
  <c r="E86" i="1"/>
  <c r="D129" i="1"/>
  <c r="D128" i="1" s="1"/>
  <c r="D127" i="1" s="1"/>
  <c r="D201" i="1"/>
  <c r="D200" i="1" s="1"/>
  <c r="F63" i="1" l="1"/>
  <c r="F64" i="1"/>
  <c r="F65" i="1"/>
  <c r="F67" i="1"/>
  <c r="F68" i="1"/>
  <c r="F162" i="1" l="1"/>
  <c r="D159" i="1"/>
  <c r="E161" i="1"/>
  <c r="F161" i="1" s="1"/>
  <c r="F83" i="1"/>
  <c r="F84" i="1"/>
  <c r="F78" i="1"/>
  <c r="E160" i="1" l="1"/>
  <c r="E157" i="1"/>
  <c r="E154" i="1" s="1"/>
  <c r="E148" i="1" s="1"/>
  <c r="F88" i="1"/>
  <c r="F82" i="1"/>
  <c r="D195" i="1"/>
  <c r="D194" i="1" s="1"/>
  <c r="D186" i="1"/>
  <c r="D185" i="1" s="1"/>
  <c r="D112" i="1"/>
  <c r="D111" i="1" s="1"/>
  <c r="D56" i="1"/>
  <c r="D54" i="1"/>
  <c r="D52" i="1"/>
  <c r="D73" i="1"/>
  <c r="D22" i="1"/>
  <c r="D51" i="1" l="1"/>
  <c r="D50" i="1" s="1"/>
  <c r="F157" i="1"/>
  <c r="E81" i="1"/>
  <c r="F81" i="1" s="1"/>
  <c r="F86" i="1"/>
  <c r="F87" i="1"/>
  <c r="F160" i="1"/>
  <c r="E159" i="1"/>
  <c r="F159" i="1" s="1"/>
  <c r="F148" i="1" l="1"/>
  <c r="E80" i="1"/>
  <c r="F80" i="1" s="1"/>
  <c r="F31" i="1"/>
  <c r="D175" i="1" l="1"/>
  <c r="D172" i="1" s="1"/>
  <c r="F55" i="1" l="1"/>
  <c r="E189" i="1" l="1"/>
  <c r="E188" i="1" s="1"/>
  <c r="F102" i="1"/>
  <c r="E113" i="1"/>
  <c r="F114" i="1"/>
  <c r="E115" i="1"/>
  <c r="F115" i="1" s="1"/>
  <c r="F116" i="1"/>
  <c r="E117" i="1"/>
  <c r="F117" i="1" s="1"/>
  <c r="F92" i="1" l="1"/>
  <c r="E91" i="1"/>
  <c r="E101" i="1"/>
  <c r="F101" i="1" s="1"/>
  <c r="E112" i="1"/>
  <c r="F113" i="1"/>
  <c r="E90" i="1" l="1"/>
  <c r="F91" i="1"/>
  <c r="F112" i="1"/>
  <c r="F90" i="1" l="1"/>
  <c r="D189" i="1" l="1"/>
  <c r="D188" i="1" s="1"/>
  <c r="D139" i="1"/>
  <c r="D198" i="1"/>
  <c r="D146" i="1"/>
  <c r="D145" i="1" s="1"/>
  <c r="D141" i="1"/>
  <c r="D133" i="1"/>
  <c r="F30" i="1"/>
  <c r="D197" i="1" l="1"/>
  <c r="D132" i="1"/>
  <c r="E66" i="1"/>
  <c r="D131" i="1" l="1"/>
  <c r="D21" i="1" s="1"/>
  <c r="E61" i="1"/>
  <c r="E60" i="1" s="1"/>
  <c r="F66" i="1"/>
  <c r="E173" i="1"/>
  <c r="E141" i="1"/>
  <c r="F29" i="1"/>
  <c r="E120" i="1" l="1"/>
  <c r="E119" i="1" s="1"/>
  <c r="D184" i="1" l="1"/>
  <c r="D183" i="1" l="1"/>
  <c r="D19" i="1" s="1"/>
  <c r="F190" i="1"/>
  <c r="F189" i="1"/>
  <c r="F188" i="1"/>
  <c r="E45" i="1" l="1"/>
  <c r="F46" i="1"/>
  <c r="F28" i="1"/>
  <c r="F32" i="1" l="1"/>
  <c r="E40" i="1"/>
  <c r="E52" i="1"/>
  <c r="F52" i="1" s="1"/>
  <c r="F54" i="1"/>
  <c r="E56" i="1"/>
  <c r="F56" i="1" s="1"/>
  <c r="E58" i="1"/>
  <c r="F58" i="1" s="1"/>
  <c r="F62" i="1"/>
  <c r="F75" i="1"/>
  <c r="E123" i="1"/>
  <c r="E122" i="1" s="1"/>
  <c r="E129" i="1"/>
  <c r="E128" i="1" s="1"/>
  <c r="F128" i="1" s="1"/>
  <c r="F138" i="1"/>
  <c r="E146" i="1"/>
  <c r="E145" i="1" s="1"/>
  <c r="E175" i="1"/>
  <c r="E172" i="1" s="1"/>
  <c r="E186" i="1"/>
  <c r="E185" i="1" s="1"/>
  <c r="E192" i="1"/>
  <c r="F192" i="1" s="1"/>
  <c r="E195" i="1"/>
  <c r="E194" i="1" s="1"/>
  <c r="F194" i="1" s="1"/>
  <c r="E198" i="1"/>
  <c r="F198" i="1" s="1"/>
  <c r="E201" i="1"/>
  <c r="F25" i="1"/>
  <c r="F26" i="1"/>
  <c r="F27" i="1"/>
  <c r="F33" i="1"/>
  <c r="F34" i="1"/>
  <c r="F35" i="1"/>
  <c r="F41" i="1"/>
  <c r="F42" i="1"/>
  <c r="F43" i="1"/>
  <c r="F44" i="1"/>
  <c r="F53" i="1"/>
  <c r="F57" i="1"/>
  <c r="F59" i="1"/>
  <c r="F76" i="1"/>
  <c r="F77" i="1"/>
  <c r="F118" i="1"/>
  <c r="F119" i="1"/>
  <c r="F120" i="1"/>
  <c r="F121" i="1"/>
  <c r="F124" i="1"/>
  <c r="F130" i="1"/>
  <c r="F140" i="1"/>
  <c r="F147" i="1"/>
  <c r="F158" i="1"/>
  <c r="F176" i="1"/>
  <c r="F187" i="1"/>
  <c r="F193" i="1"/>
  <c r="F196" i="1"/>
  <c r="F40" i="1" l="1"/>
  <c r="E23" i="1"/>
  <c r="E22" i="1" s="1"/>
  <c r="E132" i="1"/>
  <c r="F132" i="1" s="1"/>
  <c r="F133" i="1"/>
  <c r="F145" i="1"/>
  <c r="F129" i="1"/>
  <c r="F185" i="1"/>
  <c r="F122" i="1"/>
  <c r="E111" i="1"/>
  <c r="F186" i="1"/>
  <c r="E127" i="1"/>
  <c r="F127" i="1" s="1"/>
  <c r="E191" i="1"/>
  <c r="F191" i="1" s="1"/>
  <c r="E200" i="1"/>
  <c r="F195" i="1"/>
  <c r="F154" i="1"/>
  <c r="F139" i="1"/>
  <c r="E197" i="1"/>
  <c r="F197" i="1" s="1"/>
  <c r="F61" i="1"/>
  <c r="F175" i="1"/>
  <c r="F146" i="1"/>
  <c r="F123" i="1"/>
  <c r="E74" i="1"/>
  <c r="E73" i="1" s="1"/>
  <c r="E51" i="1"/>
  <c r="F51" i="1" s="1"/>
  <c r="F24" i="1"/>
  <c r="F172" i="1"/>
  <c r="E131" i="1" l="1"/>
  <c r="F131" i="1" s="1"/>
  <c r="F111" i="1"/>
  <c r="E184" i="1"/>
  <c r="E183" i="1" s="1"/>
  <c r="F183" i="1" s="1"/>
  <c r="F60" i="1"/>
  <c r="F23" i="1"/>
  <c r="F74" i="1"/>
  <c r="E50" i="1"/>
  <c r="F50" i="1" s="1"/>
  <c r="F22" i="1"/>
  <c r="E21" i="1" l="1"/>
  <c r="E19" i="1" s="1"/>
  <c r="F184" i="1"/>
  <c r="F73" i="1" l="1"/>
  <c r="F19" i="1"/>
  <c r="F21" i="1" l="1"/>
</calcChain>
</file>

<file path=xl/sharedStrings.xml><?xml version="1.0" encoding="utf-8"?>
<sst xmlns="http://schemas.openxmlformats.org/spreadsheetml/2006/main" count="1839" uniqueCount="934">
  <si>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</si>
  <si>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</si>
  <si>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</si>
  <si>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</si>
  <si>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</si>
  <si>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</si>
  <si>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</si>
  <si>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</si>
  <si>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</si>
  <si>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</si>
  <si>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</si>
  <si>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</si>
  <si>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</si>
  <si>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</si>
  <si>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</si>
  <si>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</si>
  <si>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</si>
  <si>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</si>
  <si>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</si>
  <si>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</si>
  <si>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</si>
  <si>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</si>
  <si>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</si>
  <si>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</si>
  <si>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</si>
  <si>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</si>
  <si>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</si>
  <si>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</si>
  <si>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</si>
  <si>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</si>
  <si>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</si>
  <si>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</si>
  <si>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</si>
  <si>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</si>
  <si>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</si>
  <si>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</si>
  <si>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</si>
  <si>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</si>
  <si>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</si>
  <si>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</si>
  <si>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</si>
  <si>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</si>
  <si>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</si>
  <si>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</si>
  <si>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</si>
  <si>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</si>
  <si>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</si>
  <si>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</si>
  <si>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</si>
  <si>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</si>
  <si>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</si>
  <si>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</si>
  <si>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</si>
  <si>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</si>
  <si>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</si>
  <si>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</si>
  <si>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</si>
  <si>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</si>
  <si>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</si>
  <si>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</si>
  <si>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</si>
  <si>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</si>
  <si>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</si>
  <si>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</si>
  <si>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</si>
  <si>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</si>
  <si>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</si>
  <si>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</si>
  <si>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</si>
  <si>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</si>
  <si>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</si>
  <si>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</si>
  <si>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</si>
  <si>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</si>
  <si>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</si>
  <si>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</si>
  <si>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</si>
  <si>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</si>
  <si>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</si>
  <si>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</si>
  <si>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</si>
  <si>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</si>
  <si>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</si>
  <si>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</si>
  <si>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</si>
  <si>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</si>
  <si>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</si>
  <si>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</si>
  <si>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</si>
  <si>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</si>
  <si>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</si>
  <si>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</si>
  <si>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</si>
  <si>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Поступление средств, удерживаемых из заработной платы осужденных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</si>
  <si>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</si>
  <si>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</si>
  <si>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</si>
  <si>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</si>
  <si>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</si>
  <si>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</si>
  <si>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</si>
  <si>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</si>
  <si>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</si>
  <si>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</si>
  <si>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</si>
  <si>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</si>
  <si>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</si>
  <si>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</si>
  <si>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</si>
  <si>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</si>
  <si>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</si>
  <si>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</si>
  <si>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</si>
  <si>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</si>
  <si>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</si>
  <si>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</si>
  <si>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</si>
  <si>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</si>
  <si>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</si>
  <si>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</si>
  <si>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</si>
  <si>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</si>
  <si>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</si>
  <si>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</si>
  <si>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</si>
  <si>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</si>
  <si>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</si>
  <si>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</si>
  <si>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</si>
  <si>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</si>
  <si>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</si>
  <si>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</si>
  <si>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</si>
  <si>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</si>
  <si>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</si>
  <si>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</si>
  <si>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</si>
  <si>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</si>
  <si>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</si>
  <si>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</si>
  <si>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</si>
  <si>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</si>
  <si>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</si>
  <si>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182 10102010014000110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</si>
  <si>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</si>
  <si>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</si>
  <si>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</si>
  <si>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</si>
  <si>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</si>
  <si>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</si>
  <si>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</si>
  <si>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</si>
  <si>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</si>
  <si>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</si>
  <si>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</si>
  <si>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</si>
  <si>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</si>
  <si>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</si>
  <si>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</si>
  <si>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</si>
  <si>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</si>
  <si>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</si>
  <si>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</si>
  <si>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</si>
  <si>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</si>
  <si>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</si>
  <si>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</si>
  <si>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</si>
  <si>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</si>
  <si>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</si>
  <si>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</si>
  <si>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</si>
  <si>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</si>
  <si>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</si>
  <si>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</si>
  <si>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</si>
  <si>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</si>
  <si>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</si>
  <si>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</si>
  <si>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</si>
  <si>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</si>
  <si>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</si>
  <si>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</si>
  <si>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</si>
  <si>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</si>
  <si>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</si>
  <si>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</si>
  <si>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</si>
  <si>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</si>
  <si>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</si>
  <si>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</si>
  <si>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</si>
  <si>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</si>
  <si>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</si>
  <si>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</si>
  <si>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</si>
  <si>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</si>
  <si>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</si>
  <si>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</si>
  <si>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</si>
  <si>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</si>
  <si>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</si>
  <si>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</si>
  <si>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</si>
  <si>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</si>
  <si>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</si>
  <si>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</si>
  <si>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</si>
  <si>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</si>
  <si>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</si>
  <si>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</si>
  <si>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</si>
  <si>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</si>
  <si>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</si>
  <si>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</si>
  <si>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</si>
  <si>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</si>
  <si>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</si>
  <si>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</si>
  <si>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</si>
  <si>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</si>
  <si>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</si>
  <si>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</si>
  <si>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</si>
  <si>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</si>
  <si>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</si>
  <si>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</si>
  <si>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</si>
  <si>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</si>
  <si>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</si>
  <si>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</si>
  <si>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</si>
  <si>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</si>
  <si>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</si>
  <si>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</si>
  <si>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</si>
  <si>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</si>
  <si>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</si>
  <si>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</si>
  <si>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</si>
  <si>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</si>
  <si>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</si>
  <si>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</si>
  <si>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</si>
  <si>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</si>
  <si>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</si>
  <si>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</si>
  <si>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</si>
  <si>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</si>
  <si>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</si>
  <si>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</si>
  <si>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</si>
  <si>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</si>
  <si>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</si>
  <si>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</si>
  <si>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</si>
  <si>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</si>
  <si>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</si>
  <si>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</si>
  <si>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</si>
  <si>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</si>
  <si>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</si>
  <si>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</si>
  <si>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</si>
  <si>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</si>
  <si>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</si>
  <si>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</si>
  <si>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</si>
  <si>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</si>
  <si>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</si>
  <si>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</si>
  <si>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</si>
  <si>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</si>
  <si>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</si>
  <si>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</si>
  <si>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</si>
  <si>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</si>
  <si>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</si>
  <si>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</si>
  <si>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</si>
  <si>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</si>
  <si>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</si>
  <si>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</si>
  <si>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</si>
  <si>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</si>
  <si>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</si>
  <si>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</si>
  <si>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</si>
  <si>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000 10604011023000110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</si>
  <si>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</si>
  <si>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</si>
  <si>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</si>
  <si>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</si>
  <si>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</si>
  <si>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</si>
  <si>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</si>
  <si>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</si>
  <si>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</si>
  <si>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</si>
  <si>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</si>
  <si>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</si>
  <si>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</si>
  <si>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</si>
  <si>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</si>
  <si>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</si>
  <si>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</si>
  <si>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</si>
  <si>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</si>
  <si>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</si>
  <si>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</si>
  <si>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</si>
  <si>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</si>
  <si>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</si>
  <si>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</si>
  <si>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</si>
  <si>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</si>
  <si>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 xml:space="preserve">Дотации на выравнивание бюджетной обеспеченности из бюджетов муниципальных  районов, городских округов с внутригородским делением </t>
  </si>
  <si>
    <t>000 20216001000000 150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</si>
  <si>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</si>
  <si>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</si>
  <si>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</si>
  <si>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</si>
  <si>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</si>
  <si>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</si>
  <si>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</si>
  <si>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</si>
  <si>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</si>
  <si>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</si>
  <si>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</si>
  <si>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</si>
  <si>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</si>
  <si>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</si>
  <si>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</si>
  <si>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</si>
  <si>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</si>
  <si>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</si>
  <si>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</si>
  <si>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</si>
  <si>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</si>
  <si>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</si>
  <si>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</si>
  <si>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</si>
  <si>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</si>
  <si>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</si>
  <si>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</si>
  <si>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</si>
  <si>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</si>
  <si>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</si>
  <si>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</si>
  <si>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</si>
  <si>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</si>
  <si>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</si>
  <si>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</si>
  <si>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</si>
  <si>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</si>
  <si>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</si>
  <si>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</si>
  <si>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</si>
  <si>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</si>
  <si>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</si>
  <si>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000 11607000000000140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</si>
  <si>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</si>
  <si>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000 20225467130000150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</si>
  <si>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</si>
  <si>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000 20225467000000150</t>
  </si>
  <si>
    <t>по состоянию на 01.07.2022 года</t>
  </si>
  <si>
    <t>000 1 16 1012301 0001 140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</si>
  <si>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</si>
  <si>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000 1 16 1012301 0000 140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</si>
  <si>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</si>
  <si>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</si>
  <si>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</si>
  <si>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</si>
  <si>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</si>
  <si>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</si>
  <si>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</si>
  <si>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</si>
  <si>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</si>
  <si>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</si>
  <si>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</si>
  <si>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</si>
  <si>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</si>
  <si>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</si>
  <si>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</si>
  <si>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</si>
  <si>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</si>
  <si>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</si>
  <si>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</si>
  <si>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</si>
  <si>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</si>
  <si>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</si>
  <si>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</si>
  <si>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</si>
  <si>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</si>
  <si>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</si>
  <si>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</si>
  <si>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</si>
  <si>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</si>
  <si>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</si>
  <si>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</si>
  <si>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</si>
  <si>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</si>
  <si>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</si>
  <si>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</si>
  <si>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</si>
  <si>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</si>
  <si>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</si>
  <si>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</si>
  <si>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</si>
  <si>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</si>
  <si>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</si>
  <si>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</si>
  <si>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</si>
  <si>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</si>
  <si>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</si>
  <si>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</si>
  <si>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</si>
  <si>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</si>
  <si>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</si>
  <si>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</si>
  <si>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</si>
  <si>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</si>
  <si>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</si>
  <si>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</si>
  <si>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</si>
  <si>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</si>
  <si>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</si>
  <si>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</si>
  <si>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</si>
  <si>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</si>
  <si>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</si>
  <si>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</si>
  <si>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</si>
  <si>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</si>
  <si>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</si>
  <si>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</si>
  <si>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</si>
  <si>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</si>
  <si>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</si>
  <si>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</si>
  <si>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</si>
  <si>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</si>
  <si>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</si>
  <si>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</si>
  <si>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</si>
  <si>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</si>
  <si>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</si>
  <si>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</si>
  <si>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</si>
  <si>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</si>
  <si>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</si>
  <si>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</si>
  <si>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</si>
  <si>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</si>
  <si>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</si>
  <si>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</si>
  <si>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</si>
  <si>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</si>
  <si>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</si>
  <si>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</si>
  <si>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</si>
  <si>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</si>
  <si>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</si>
  <si>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</si>
  <si>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</si>
  <si>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</si>
  <si>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</si>
  <si>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</si>
  <si>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</si>
  <si>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</si>
  <si>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</si>
  <si>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</si>
  <si>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</si>
  <si>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</si>
  <si>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</si>
  <si>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</si>
  <si>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</si>
  <si>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</si>
  <si>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</si>
  <si>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</si>
  <si>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</si>
  <si>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</si>
  <si>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</si>
  <si>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</si>
  <si>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</si>
  <si>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</si>
  <si>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</si>
  <si>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</si>
  <si>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</si>
  <si>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</si>
  <si>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</si>
  <si>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</si>
  <si>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</si>
  <si>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</si>
  <si>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</si>
  <si>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</si>
  <si>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</si>
  <si>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</si>
  <si>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</si>
  <si>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</si>
  <si>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</si>
  <si>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</si>
  <si>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</si>
  <si>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</si>
  <si>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</si>
  <si>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</si>
  <si>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</si>
  <si>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</si>
  <si>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</si>
  <si>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</si>
  <si>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</si>
  <si>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</si>
  <si>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</si>
  <si>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</si>
  <si>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</si>
  <si>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</si>
  <si>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</si>
  <si>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</si>
  <si>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</si>
  <si>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</si>
  <si>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</si>
  <si>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</si>
  <si>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</si>
  <si>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</si>
  <si>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</si>
  <si>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</si>
  <si>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</si>
  <si>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951 0113 9910097010 000 </t>
  </si>
  <si>
    <t xml:space="preserve">951 0113 9910097010 121 </t>
  </si>
  <si>
    <t xml:space="preserve">951 0113 9910097010 129 </t>
  </si>
  <si>
    <t xml:space="preserve">951 0113 9910097710 000 </t>
  </si>
  <si>
    <t xml:space="preserve">951 0113 9910097710 360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</si>
  <si>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</si>
  <si>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</si>
  <si>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</si>
  <si>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</si>
  <si>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</si>
  <si>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Расходы, зарезервированные на финансовое обеспечение мероприятий, связанных с предотвращением влияния ухудшения экономической ситуации на развитие отраслей экономики по иным непрограммным мероприятиям в рамках непрограммных расходов органов местного самоуправления Белокалитвинского городского поселения</t>
  </si>
  <si>
    <t xml:space="preserve">951 0113 9990097750 000 </t>
  </si>
  <si>
    <t xml:space="preserve">951 0113 9990097750 870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</si>
  <si>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</si>
  <si>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</si>
  <si>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</si>
  <si>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</si>
  <si>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</si>
  <si>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</si>
  <si>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"Пожарная безопасность"</t>
  </si>
  <si>
    <t xml:space="preserve">951 0310 0410000000 000 </t>
  </si>
  <si>
    <t>Расходы на приобретение средств оповещения и пожаротушения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</si>
  <si>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951 0310 0410028090 000 </t>
  </si>
  <si>
    <t xml:space="preserve">951 0310 0410028090 244 </t>
  </si>
  <si>
    <t>Расходы на приобретение пожарного оборудования и снаряжения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</si>
  <si>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04100S4750 000 </t>
  </si>
  <si>
    <t xml:space="preserve">951 0310 04100S4750 244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</si>
  <si>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</si>
  <si>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</si>
  <si>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</si>
  <si>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</si>
  <si>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</si>
  <si>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</si>
  <si>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951 0310 0420028720 000 </t>
  </si>
  <si>
    <t xml:space="preserve">951 0310 0420028720 244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</si>
  <si>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</si>
  <si>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</si>
  <si>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</si>
  <si>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</si>
  <si>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</si>
  <si>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</si>
  <si>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</si>
  <si>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</si>
  <si>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</si>
  <si>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</si>
  <si>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</si>
  <si>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</si>
  <si>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</si>
  <si>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</si>
  <si>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</si>
  <si>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</si>
  <si>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</si>
  <si>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</si>
  <si>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</si>
  <si>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>Закупка товаров, работ, услуг в целях капитального ремонта государственного (муниципального) имущества</t>
  </si>
  <si>
    <t xml:space="preserve">951 0409 0610028140 243 </t>
  </si>
  <si>
    <t xml:space="preserve">951 0409 0610028140 244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</si>
  <si>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</si>
  <si>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951 0409 0610028140 414 </t>
  </si>
  <si>
    <t>Расходы дорожного фонда, зарезервированные на дорожную деятельность в отношении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</si>
  <si>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951 0409 0610028150 000 </t>
  </si>
  <si>
    <t xml:space="preserve">951 0409 0610028150 244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</si>
  <si>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</si>
  <si>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</si>
  <si>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951 0409 0610028180 244 </t>
  </si>
  <si>
    <t>Расходы на строительство, реконструкцию и капитальный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</si>
  <si>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951 0409 0610028740 000 </t>
  </si>
  <si>
    <t xml:space="preserve">951 0409 0610028740 243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</si>
  <si>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</si>
  <si>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</si>
  <si>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</si>
  <si>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</si>
  <si>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</si>
  <si>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</si>
  <si>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</si>
  <si>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</si>
  <si>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</si>
  <si>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</si>
  <si>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</si>
  <si>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</si>
  <si>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</si>
  <si>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</si>
  <si>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</si>
  <si>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</si>
  <si>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</si>
  <si>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</si>
  <si>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</si>
  <si>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</si>
  <si>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</si>
  <si>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</si>
  <si>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</si>
  <si>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 xml:space="preserve">951 0409 1100000000 000 </t>
  </si>
  <si>
    <t xml:space="preserve">951 0409 1110000000 000 </t>
  </si>
  <si>
    <t>Расходы на изготовление технической документации и межевание земельных участков под объектами дорожного хозяйства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</si>
  <si>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951 0409 1110028570 000 </t>
  </si>
  <si>
    <t xml:space="preserve">951 0409 1110028570 244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</si>
  <si>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</si>
  <si>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</si>
  <si>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</si>
  <si>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</si>
  <si>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</si>
  <si>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</si>
  <si>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</si>
  <si>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</si>
  <si>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</si>
  <si>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</si>
  <si>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</si>
  <si>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</si>
  <si>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</si>
  <si>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</si>
  <si>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</si>
  <si>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Подпрограмма "Планировка территории"</t>
  </si>
  <si>
    <t xml:space="preserve">951 0412 1120000000 000 </t>
  </si>
  <si>
    <t>Расходы на разработку и (или) корректировку проекта планировки и межевания территории в рамках подпрограммы "Планировка территории" муниципальной программы Белокалитвинского городского поселения "Управление муниципальным имуществом"</t>
  </si>
  <si>
    <t xml:space="preserve">951 0412 1120028996 000 </t>
  </si>
  <si>
    <t xml:space="preserve">951 0412 1120028996 244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</si>
  <si>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</si>
  <si>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</si>
  <si>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</si>
  <si>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</si>
  <si>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</si>
  <si>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</si>
  <si>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</si>
  <si>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</si>
  <si>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</si>
  <si>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</si>
  <si>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</si>
  <si>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</si>
  <si>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</si>
  <si>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</si>
  <si>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</si>
  <si>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</si>
  <si>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</si>
  <si>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</si>
  <si>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</si>
  <si>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</si>
  <si>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</si>
  <si>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</si>
  <si>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</si>
  <si>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</si>
  <si>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</si>
  <si>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</si>
  <si>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</si>
  <si>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</si>
  <si>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</si>
  <si>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</si>
  <si>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</si>
  <si>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</si>
  <si>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</si>
  <si>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</si>
  <si>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</si>
  <si>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</si>
  <si>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</si>
  <si>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</si>
  <si>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</si>
  <si>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</si>
  <si>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</si>
  <si>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</si>
  <si>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</si>
  <si>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ремонт, капитальный ремонт, строительство и реконструкцию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</si>
  <si>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951 0502 0320028060 000 </t>
  </si>
  <si>
    <t xml:space="preserve">951 0502 0320028060 244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</si>
  <si>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</si>
  <si>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</si>
  <si>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</si>
  <si>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</si>
  <si>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</si>
  <si>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</si>
  <si>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подключение к канализационному коллектору на основании судебного решения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</si>
  <si>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951 0502 0320028710 000 </t>
  </si>
  <si>
    <t xml:space="preserve">951 0502 0320028710 244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</si>
  <si>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</si>
  <si>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</si>
  <si>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</si>
  <si>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</si>
  <si>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</si>
  <si>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</si>
  <si>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проектно-сметной документации на капитальный ремонт, строительство и реконструкцию, а также проверку достоверности определения сметной стоимости проектных и изыскательских работ по объектам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</si>
  <si>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951 0502 0320028920 000 </t>
  </si>
  <si>
    <t xml:space="preserve">951 0502 0320028920 244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</si>
  <si>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</si>
  <si>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</si>
  <si>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</si>
  <si>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</si>
  <si>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</si>
  <si>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</si>
  <si>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</si>
  <si>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</si>
  <si>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</si>
  <si>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</si>
  <si>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</si>
  <si>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</si>
  <si>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</si>
  <si>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</si>
  <si>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</si>
  <si>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</si>
  <si>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</si>
  <si>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</si>
  <si>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</si>
  <si>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</si>
  <si>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</si>
  <si>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</si>
  <si>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</si>
  <si>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</si>
  <si>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</si>
  <si>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</si>
  <si>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</si>
  <si>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Подпрограмма "Благоустройство и содержание территории"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</si>
  <si>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</si>
  <si>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</si>
  <si>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</si>
  <si>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</si>
  <si>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</si>
  <si>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</si>
  <si>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</si>
  <si>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на выполнение сметного расчета стоимости ремонта, капитального ремонта и реконструкции памятников и мемориалов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</si>
  <si>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951 0503 1030028080 000 </t>
  </si>
  <si>
    <t xml:space="preserve">951 0503 1030028080 244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</si>
  <si>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</si>
  <si>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</si>
  <si>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951 0503 1030028390 243 </t>
  </si>
  <si>
    <t xml:space="preserve">951 0503 1030028390 244 </t>
  </si>
  <si>
    <t>Муниципальная программа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</si>
  <si>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</si>
  <si>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</si>
  <si>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</si>
  <si>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</si>
  <si>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</si>
  <si>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</si>
  <si>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</si>
  <si>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</si>
  <si>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</si>
  <si>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</si>
  <si>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951 0503 1210028530 000 </t>
  </si>
  <si>
    <t xml:space="preserve">951 0503 1210028530 244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</si>
  <si>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</si>
  <si>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951 0503 1210028880 000 </t>
  </si>
  <si>
    <t xml:space="preserve">951 0503 1210028880 243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</si>
  <si>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</si>
  <si>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</si>
  <si>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</si>
  <si>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</si>
  <si>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г.Белая Калитва, ул. Матросова, земельный участок №2а")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</si>
  <si>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12100S4643 000 </t>
  </si>
  <si>
    <t xml:space="preserve">951 0503 12100S4643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</si>
  <si>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</si>
  <si>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12100S4644 000 </t>
  </si>
  <si>
    <t xml:space="preserve">951 0503 12100S4644 244 </t>
  </si>
  <si>
    <t>Расходы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</si>
  <si>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121F254240 000 </t>
  </si>
  <si>
    <t xml:space="preserve">951 0503 121F254240 244 </t>
  </si>
  <si>
    <t xml:space="preserve">951 0503 9900000000 000 </t>
  </si>
  <si>
    <t xml:space="preserve">951 0503 9910000000 000 </t>
  </si>
  <si>
    <t xml:space="preserve">951 0503 9910097710 000 </t>
  </si>
  <si>
    <t xml:space="preserve">951 0503 9910097710 244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</si>
  <si>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</si>
  <si>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</si>
  <si>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</si>
  <si>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</si>
  <si>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</si>
  <si>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</si>
  <si>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</si>
  <si>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</si>
  <si>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</si>
  <si>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</si>
  <si>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</si>
  <si>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</si>
  <si>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</si>
  <si>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</si>
  <si>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</si>
  <si>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</si>
  <si>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</si>
  <si>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</si>
  <si>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</si>
  <si>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</si>
  <si>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</si>
  <si>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</si>
  <si>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</si>
  <si>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</si>
  <si>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</si>
  <si>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</si>
  <si>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</si>
  <si>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</si>
  <si>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</si>
  <si>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</si>
  <si>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05200L4670 000 </t>
  </si>
  <si>
    <t xml:space="preserve">951 0801 05200L4670 612 </t>
  </si>
  <si>
    <t>Подпрограмма "Охрана и сохранение памятников и мемориалов"</t>
  </si>
  <si>
    <t xml:space="preserve">951 0801 0540000000 000 </t>
  </si>
  <si>
    <t>Расходы на разработку ПСД, капитальный ремонт, строительство и реконструкцию памятников и мемориалов Белокалитвинского городского поселения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</si>
  <si>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951 0801 0540028997 000 </t>
  </si>
  <si>
    <t xml:space="preserve">951 0801 0540028997 243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</si>
  <si>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</si>
  <si>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</si>
  <si>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</si>
  <si>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</si>
  <si>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</si>
  <si>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</si>
  <si>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</si>
  <si>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</si>
  <si>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</si>
  <si>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</si>
  <si>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</si>
  <si>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Другие вопросы в области культуры, кинематографии</t>
  </si>
  <si>
    <t xml:space="preserve">951 0804 0000000000 000 </t>
  </si>
  <si>
    <t xml:space="preserve">951 0804 0500000000 000 </t>
  </si>
  <si>
    <t xml:space="preserve">951 0804 0520000000 000 </t>
  </si>
  <si>
    <t>Реализация направления расходов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</si>
  <si>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951 0804 0520099990 000 </t>
  </si>
  <si>
    <t xml:space="preserve">951 0804 0520099990 244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</si>
  <si>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</si>
  <si>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</si>
  <si>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</si>
  <si>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</si>
  <si>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</si>
  <si>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</si>
  <si>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</si>
  <si>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</si>
  <si>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</si>
  <si>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</si>
  <si>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</si>
  <si>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</si>
  <si>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</si>
  <si>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</si>
  <si>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</si>
  <si>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</si>
  <si>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</si>
  <si>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</si>
  <si>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</si>
  <si>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</si>
  <si>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</si>
  <si>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</si>
  <si>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</si>
  <si>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</si>
  <si>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</si>
  <si>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</si>
  <si>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"Развитие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</si>
  <si>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</si>
  <si>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</si>
  <si>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</si>
  <si>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</si>
  <si>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</si>
  <si>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</si>
  <si>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</si>
  <si>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</si>
  <si>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</si>
  <si>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</si>
  <si>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</si>
  <si>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</si>
  <si>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</si>
  <si>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</si>
  <si>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</si>
  <si>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</si>
  <si>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</si>
  <si>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</si>
  <si>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</si>
  <si>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</si>
  <si>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</si>
  <si>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</si>
  <si>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</si>
  <si>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</si>
  <si>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</si>
  <si>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</si>
  <si>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</si>
  <si>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</si>
  <si>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</si>
  <si>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</si>
  <si>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</si>
  <si>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</si>
  <si>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</si>
  <si>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</si>
  <si>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</si>
  <si>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</si>
  <si>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</si>
  <si>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</si>
  <si>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</si>
  <si>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</si>
  <si>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</si>
  <si>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</si>
  <si>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</si>
  <si>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</si>
  <si>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</si>
  <si>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</si>
  <si>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</si>
  <si>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</si>
  <si>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</si>
  <si>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</si>
  <si>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</si>
  <si>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</si>
  <si>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</si>
  <si>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</si>
  <si>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</si>
  <si>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</si>
  <si>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</si>
  <si>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</si>
  <si>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Н.А.Тимошенко</t>
  </si>
  <si>
    <t>В.Ф.Федорченко</t>
  </si>
  <si>
    <t>(подпись)</t>
  </si>
  <si>
    <t>(расшифровка подписи)</t>
  </si>
  <si>
    <t>Главный бухгалтер</t>
  </si>
  <si>
    <t>Н.В. Мазкун</t>
  </si>
  <si>
    <t>К.С. Богураева</t>
  </si>
  <si>
    <t>"</t>
  </si>
  <si>
    <t>06</t>
  </si>
  <si>
    <t>июля</t>
  </si>
  <si>
    <t>22</t>
  </si>
  <si>
    <t xml:space="preserve">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</si>
</sst>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22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3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164" fontId="4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6" xfId="0" applyNumberFormat="1" applyFont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</xf>
    <xf numFmtId="4" fontId="3" fillId="0" borderId="16" xfId="0" applyNumberFormat="1" applyFont="1" applyBorder="1" applyAlignment="1" applyProtection="1">
      <alignment horizontal="right" vertical="center"/>
    </xf>
    <xf numFmtId="4" fontId="3" fillId="0" borderId="15" xfId="0" applyNumberFormat="1" applyFont="1" applyBorder="1" applyAlignment="1" applyProtection="1">
      <alignment horizontal="right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" fontId="3" fillId="0" borderId="16" xfId="0" applyNumberFormat="1" applyFont="1" applyFill="1" applyBorder="1" applyAlignment="1" applyProtection="1">
      <alignment horizontal="right" vertical="center"/>
    </xf>
    <xf numFmtId="0" fontId="3" fillId="0" borderId="27" xfId="0" applyFont="1" applyBorder="1" applyAlignment="1" applyProtection="1">
      <alignment horizontal="left"/>
    </xf>
    <xf numFmtId="0" fontId="3" fillId="0" borderId="28" xfId="0" applyFont="1" applyBorder="1" applyAlignment="1" applyProtection="1">
      <alignment horizontal="center"/>
    </xf>
    <xf numFmtId="49" fontId="3" fillId="0" borderId="28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" fontId="3" fillId="0" borderId="21" xfId="0" applyNumberFormat="1" applyFont="1" applyBorder="1" applyAlignment="1" applyProtection="1">
      <alignment horizontal="right" vertical="center"/>
    </xf>
    <xf numFmtId="4" fontId="3" fillId="0" borderId="21" xfId="0" applyNumberFormat="1" applyFont="1" applyFill="1" applyBorder="1" applyAlignment="1" applyProtection="1">
      <alignment horizontal="right" vertical="center"/>
    </xf>
    <xf numFmtId="49" fontId="3" fillId="0" borderId="23" xfId="0" applyNumberFormat="1" applyFont="1" applyBorder="1" applyAlignment="1" applyProtection="1">
      <alignment horizontal="center" vertical="center"/>
    </xf>
    <xf numFmtId="4" fontId="3" fillId="0" borderId="24" xfId="0" applyNumberFormat="1" applyFont="1" applyBorder="1" applyAlignment="1" applyProtection="1">
      <alignment horizontal="right" vertical="center"/>
    </xf>
    <xf numFmtId="4" fontId="3" fillId="0" borderId="25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49" fontId="3" fillId="0" borderId="29" xfId="0" applyNumberFormat="1" applyFont="1" applyBorder="1" applyAlignment="1" applyProtection="1">
      <alignment horizontal="center" wrapText="1"/>
    </xf>
    <xf numFmtId="49" fontId="3" fillId="0" borderId="30" xfId="0" applyNumberFormat="1" applyFont="1" applyBorder="1" applyAlignment="1" applyProtection="1">
      <alignment horizontal="center" wrapText="1"/>
    </xf>
    <xf numFmtId="49" fontId="3" fillId="0" borderId="31" xfId="0" applyNumberFormat="1" applyFont="1" applyBorder="1" applyAlignment="1" applyProtection="1">
      <alignment horizontal="center" wrapText="1"/>
    </xf>
    <xf numFmtId="49" fontId="3" fillId="0" borderId="31" xfId="0" applyNumberFormat="1" applyFont="1" applyFill="1" applyBorder="1" applyAlignment="1" applyProtection="1">
      <alignment horizontal="center" wrapText="1"/>
    </xf>
    <xf numFmtId="49" fontId="3" fillId="0" borderId="31" xfId="0" applyNumberFormat="1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Fill="1" applyBorder="1" applyAlignment="1" applyProtection="1">
      <alignment horizontal="left" vertical="center" wrapText="1"/>
    </xf>
    <xf numFmtId="49" fontId="3" fillId="0" borderId="21" xfId="0" applyNumberFormat="1" applyFont="1" applyFill="1" applyBorder="1" applyAlignment="1" applyProtection="1">
      <alignment horizontal="left" vertical="center" wrapText="1"/>
    </xf>
    <xf numFmtId="0" fontId="3" fillId="0" borderId="21" xfId="1" applyNumberFormat="1" applyFont="1" applyFill="1" applyBorder="1" applyAlignment="1">
      <alignment horizontal="left" vertical="center" wrapText="1" readingOrder="1"/>
    </xf>
    <xf numFmtId="49" fontId="3" fillId="0" borderId="21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wrapText="1"/>
    </xf>
    <xf numFmtId="4" fontId="3" fillId="0" borderId="32" xfId="0" applyNumberFormat="1" applyFont="1" applyBorder="1" applyAlignment="1" applyProtection="1">
      <alignment horizontal="right" vertical="center"/>
    </xf>
    <xf numFmtId="0" fontId="5" fillId="0" borderId="0" xfId="0" applyFont="1" applyFill="1"/>
    <xf numFmtId="165" fontId="3" fillId="2" borderId="21" xfId="0" applyNumberFormat="1" applyFont="1" applyFill="1" applyBorder="1" applyAlignment="1" applyProtection="1">
      <alignment horizontal="left" vertical="center" wrapText="1"/>
    </xf>
    <xf numFmtId="49" fontId="3" fillId="2" borderId="31" xfId="0" applyNumberFormat="1" applyFont="1" applyFill="1" applyBorder="1" applyAlignment="1" applyProtection="1">
      <alignment horizontal="center" wrapText="1"/>
    </xf>
    <xf numFmtId="49" fontId="3" fillId="2" borderId="26" xfId="0" applyNumberFormat="1" applyFont="1" applyFill="1" applyBorder="1" applyAlignment="1" applyProtection="1">
      <alignment horizontal="center" vertical="center"/>
    </xf>
    <xf numFmtId="4" fontId="3" fillId="2" borderId="15" xfId="0" applyNumberFormat="1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0" fontId="1" fillId="2" borderId="0" xfId="0" applyFont="1" applyFill="1"/>
    <xf numFmtId="0" fontId="3" fillId="0" borderId="0" xfId="0" applyFont="1" applyFill="1" applyBorder="1" applyAlignment="1" applyProtection="1"/>
    <xf numFmtId="4" fontId="3" fillId="0" borderId="24" xfId="0" applyNumberFormat="1" applyFont="1" applyFill="1" applyBorder="1" applyAlignment="1" applyProtection="1">
      <alignment horizontal="right" vertical="center"/>
    </xf>
    <xf numFmtId="49" fontId="3" fillId="0" borderId="28" xfId="0" applyNumberFormat="1" applyFont="1" applyFill="1" applyBorder="1" applyAlignment="1" applyProtection="1">
      <alignment horizontal="center" vertical="center"/>
    </xf>
    <xf numFmtId="0" fontId="3" fillId="0" borderId="0" xfId="0" applyFont="1" applyFill="1"/>
    <xf numFmtId="0" fontId="3" fillId="0" borderId="33" xfId="0" applyFont="1" applyBorder="1" applyAlignment="1">
      <alignment horizontal="justify" vertical="center" wrapText="1"/>
    </xf>
    <xf numFmtId="0" fontId="7" fillId="0" borderId="34" xfId="1" applyNumberFormat="1" applyFont="1" applyFill="1" applyBorder="1" applyAlignment="1">
      <alignment horizontal="left" vertical="center" wrapText="1" readingOrder="1"/>
    </xf>
    <xf numFmtId="49" fontId="3" fillId="0" borderId="21" xfId="0" applyNumberFormat="1" applyFont="1" applyFill="1" applyBorder="1" applyAlignment="1" applyProtection="1">
      <alignment horizontal="center" wrapText="1"/>
    </xf>
    <xf numFmtId="0" fontId="6" fillId="0" borderId="34" xfId="1" applyNumberFormat="1" applyFont="1" applyFill="1" applyBorder="1" applyAlignment="1">
      <alignment horizontal="center" vertical="center" wrapText="1" readingOrder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/>
    </xf>
    <xf numFmtId="49" fontId="9" fillId="0" borderId="0" xfId="0" applyNumberFormat="1" applyFont="1" applyBorder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49" fontId="10" fillId="0" borderId="0" xfId="0" applyNumberFormat="1" applyFont="1" applyBorder="1" applyAlignment="1" applyProtection="1"/>
    <xf numFmtId="49" fontId="10" fillId="3" borderId="0" xfId="0" applyNumberFormat="1" applyFont="1" applyFill="1" applyBorder="1" applyAlignment="1" applyProtection="1"/>
    <xf numFmtId="0" fontId="9" fillId="0" borderId="8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35" xfId="0" applyFont="1" applyBorder="1" applyAlignment="1" applyProtection="1">
      <alignment horizontal="center" vertical="center" wrapText="1"/>
    </xf>
    <xf numFmtId="49" fontId="9" fillId="0" borderId="9" xfId="0" applyNumberFormat="1" applyFont="1" applyBorder="1" applyAlignment="1" applyProtection="1">
      <alignment horizontal="center" vertical="center" wrapText="1"/>
    </xf>
    <xf numFmtId="49" fontId="9" fillId="3" borderId="9" xfId="0" applyNumberFormat="1" applyFont="1" applyFill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36" xfId="0" applyFont="1" applyBorder="1" applyAlignment="1" applyProtection="1">
      <alignment horizontal="center" vertical="center" wrapText="1"/>
    </xf>
    <xf numFmtId="49" fontId="9" fillId="0" borderId="12" xfId="0" applyNumberFormat="1" applyFont="1" applyBorder="1" applyAlignment="1" applyProtection="1">
      <alignment horizontal="center" vertical="center" wrapText="1"/>
    </xf>
    <xf numFmtId="49" fontId="9" fillId="3" borderId="12" xfId="0" applyNumberFormat="1" applyFont="1" applyFill="1" applyBorder="1" applyAlignment="1" applyProtection="1">
      <alignment horizontal="center" vertical="center"/>
    </xf>
    <xf numFmtId="49" fontId="9" fillId="0" borderId="13" xfId="0" applyNumberFormat="1" applyFont="1" applyBorder="1" applyAlignment="1" applyProtection="1">
      <alignment horizontal="center" vertical="center" wrapText="1"/>
    </xf>
    <xf numFmtId="0" fontId="9" fillId="0" borderId="36" xfId="0" applyFont="1" applyBorder="1" applyAlignment="1" applyProtection="1">
      <alignment vertical="center" wrapText="1"/>
    </xf>
    <xf numFmtId="49" fontId="9" fillId="3" borderId="36" xfId="0" applyNumberFormat="1" applyFont="1" applyFill="1" applyBorder="1" applyAlignment="1" applyProtection="1">
      <alignment horizontal="center" vertical="center" wrapText="1"/>
    </xf>
    <xf numFmtId="49" fontId="9" fillId="0" borderId="13" xfId="0" applyNumberFormat="1" applyFont="1" applyBorder="1" applyAlignment="1" applyProtection="1">
      <alignment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vertical="center" wrapText="1"/>
    </xf>
    <xf numFmtId="49" fontId="9" fillId="0" borderId="15" xfId="0" applyNumberFormat="1" applyFont="1" applyBorder="1" applyAlignment="1" applyProtection="1">
      <alignment horizontal="center" vertical="center" wrapText="1"/>
    </xf>
    <xf numFmtId="49" fontId="9" fillId="3" borderId="26" xfId="0" applyNumberFormat="1" applyFont="1" applyFill="1" applyBorder="1" applyAlignment="1" applyProtection="1">
      <alignment horizontal="center" vertical="center" wrapText="1"/>
    </xf>
    <xf numFmtId="49" fontId="9" fillId="0" borderId="16" xfId="0" applyNumberFormat="1" applyFont="1" applyBorder="1" applyAlignment="1" applyProtection="1">
      <alignment vertical="center"/>
    </xf>
    <xf numFmtId="0" fontId="9" fillId="0" borderId="37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3" borderId="17" xfId="0" applyNumberFormat="1" applyFont="1" applyFill="1" applyBorder="1" applyAlignment="1" applyProtection="1">
      <alignment horizontal="center" vertical="center"/>
    </xf>
    <xf numFmtId="49" fontId="9" fillId="0" borderId="19" xfId="0" applyNumberFormat="1" applyFont="1" applyBorder="1" applyAlignment="1" applyProtection="1">
      <alignment horizontal="center" vertical="center"/>
    </xf>
    <xf numFmtId="49" fontId="11" fillId="0" borderId="38" xfId="0" applyNumberFormat="1" applyFont="1" applyBorder="1" applyAlignment="1" applyProtection="1">
      <alignment horizontal="left" wrapText="1"/>
    </xf>
    <xf numFmtId="49" fontId="11" fillId="0" borderId="31" xfId="0" applyNumberFormat="1" applyFont="1" applyBorder="1" applyAlignment="1" applyProtection="1">
      <alignment horizontal="center" wrapText="1"/>
    </xf>
    <xf numFmtId="49" fontId="11" fillId="0" borderId="26" xfId="0" applyNumberFormat="1" applyFont="1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/>
    </xf>
    <xf numFmtId="4" fontId="11" fillId="3" borderId="26" xfId="0" applyNumberFormat="1" applyFont="1" applyFill="1" applyBorder="1" applyAlignment="1" applyProtection="1">
      <alignment horizontal="right"/>
    </xf>
    <xf numFmtId="4" fontId="11" fillId="0" borderId="16" xfId="0" applyNumberFormat="1" applyFont="1" applyBorder="1" applyAlignment="1" applyProtection="1">
      <alignment horizontal="right"/>
    </xf>
    <xf numFmtId="0" fontId="9" fillId="0" borderId="39" xfId="0" applyFont="1" applyBorder="1" applyAlignment="1" applyProtection="1"/>
    <xf numFmtId="0" fontId="10" fillId="0" borderId="22" xfId="0" applyFont="1" applyBorder="1" applyAlignment="1" applyProtection="1"/>
    <xf numFmtId="0" fontId="10" fillId="0" borderId="23" xfId="0" applyFont="1" applyBorder="1" applyAlignment="1" applyProtection="1">
      <alignment horizontal="center"/>
    </xf>
    <xf numFmtId="0" fontId="10" fillId="0" borderId="24" xfId="0" applyFont="1" applyBorder="1" applyAlignment="1" applyProtection="1">
      <alignment horizontal="right"/>
    </xf>
    <xf numFmtId="0" fontId="10" fillId="3" borderId="24" xfId="0" applyFont="1" applyFill="1" applyBorder="1" applyAlignment="1" applyProtection="1"/>
    <xf numFmtId="0" fontId="10" fillId="0" borderId="25" xfId="0" applyFont="1" applyBorder="1" applyAlignment="1" applyProtection="1"/>
    <xf numFmtId="49" fontId="9" fillId="0" borderId="40" xfId="0" applyNumberFormat="1" applyFont="1" applyBorder="1" applyAlignment="1" applyProtection="1">
      <alignment horizontal="left" wrapText="1"/>
    </xf>
    <xf numFmtId="49" fontId="9" fillId="0" borderId="29" xfId="0" applyNumberFormat="1" applyFont="1" applyBorder="1" applyAlignment="1" applyProtection="1">
      <alignment horizontal="center" wrapText="1"/>
    </xf>
    <xf numFmtId="49" fontId="9" fillId="0" borderId="20" xfId="0" applyNumberFormat="1" applyFont="1" applyBorder="1" applyAlignment="1" applyProtection="1">
      <alignment horizontal="center"/>
    </xf>
    <xf numFmtId="4" fontId="9" fillId="0" borderId="21" xfId="0" applyNumberFormat="1" applyFont="1" applyBorder="1" applyAlignment="1" applyProtection="1">
      <alignment horizontal="right"/>
    </xf>
    <xf numFmtId="4" fontId="9" fillId="3" borderId="20" xfId="0" applyNumberFormat="1" applyFont="1" applyFill="1" applyBorder="1" applyAlignment="1" applyProtection="1">
      <alignment horizontal="right"/>
    </xf>
    <xf numFmtId="4" fontId="9" fillId="0" borderId="32" xfId="0" applyNumberFormat="1" applyFont="1" applyBorder="1" applyAlignment="1" applyProtection="1">
      <alignment horizontal="right"/>
    </xf>
    <xf numFmtId="165" fontId="9" fillId="0" borderId="40" xfId="0" applyNumberFormat="1" applyFont="1" applyBorder="1" applyAlignment="1" applyProtection="1">
      <alignment horizontal="left" wrapText="1"/>
    </xf>
    <xf numFmtId="0" fontId="10" fillId="0" borderId="6" xfId="0" applyFont="1" applyBorder="1" applyAlignment="1" applyProtection="1"/>
    <xf numFmtId="0" fontId="10" fillId="0" borderId="41" xfId="0" applyFont="1" applyBorder="1" applyAlignment="1" applyProtection="1"/>
    <xf numFmtId="0" fontId="10" fillId="0" borderId="41" xfId="0" applyFont="1" applyBorder="1" applyAlignment="1" applyProtection="1">
      <alignment horizontal="center"/>
    </xf>
    <xf numFmtId="0" fontId="10" fillId="0" borderId="41" xfId="0" applyFont="1" applyBorder="1" applyAlignment="1" applyProtection="1">
      <alignment horizontal="right"/>
    </xf>
    <xf numFmtId="0" fontId="10" fillId="3" borderId="41" xfId="0" applyFont="1" applyFill="1" applyBorder="1" applyAlignment="1" applyProtection="1"/>
    <xf numFmtId="49" fontId="9" fillId="0" borderId="32" xfId="0" applyNumberFormat="1" applyFont="1" applyBorder="1" applyAlignment="1" applyProtection="1">
      <alignment horizontal="left" wrapText="1"/>
    </xf>
    <xf numFmtId="49" fontId="9" fillId="0" borderId="42" xfId="0" applyNumberFormat="1" applyFont="1" applyBorder="1" applyAlignment="1" applyProtection="1">
      <alignment horizontal="center" wrapText="1"/>
    </xf>
    <xf numFmtId="49" fontId="9" fillId="0" borderId="43" xfId="0" applyNumberFormat="1" applyFont="1" applyBorder="1" applyAlignment="1" applyProtection="1">
      <alignment horizontal="center"/>
    </xf>
    <xf numFmtId="4" fontId="9" fillId="0" borderId="44" xfId="0" applyNumberFormat="1" applyFont="1" applyBorder="1" applyAlignment="1" applyProtection="1">
      <alignment horizontal="right"/>
    </xf>
    <xf numFmtId="4" fontId="9" fillId="3" borderId="44" xfId="0" applyNumberFormat="1" applyFont="1" applyFill="1" applyBorder="1" applyAlignment="1" applyProtection="1">
      <alignment horizontal="right"/>
    </xf>
    <xf numFmtId="4" fontId="9" fillId="0" borderId="45" xfId="0" applyNumberFormat="1" applyFont="1" applyBorder="1" applyAlignment="1" applyProtection="1">
      <alignment horizontal="right"/>
    </xf>
    <xf numFmtId="0" fontId="0" fillId="3" borderId="0" xfId="0" applyFill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/>
    <xf numFmtId="0" fontId="13" fillId="0" borderId="21" xfId="0" applyFont="1" applyBorder="1" applyAlignment="1">
      <alignment horizontal="center" vertical="top" wrapText="1"/>
    </xf>
    <xf numFmtId="0" fontId="12" fillId="0" borderId="0" xfId="0" applyFont="1" applyBorder="1"/>
    <xf numFmtId="0" fontId="13" fillId="0" borderId="21" xfId="0" applyFont="1" applyBorder="1" applyAlignment="1">
      <alignment horizontal="center" vertical="top"/>
    </xf>
    <xf numFmtId="0" fontId="13" fillId="0" borderId="24" xfId="0" applyFont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0" fontId="12" fillId="0" borderId="0" xfId="0" applyFont="1" applyAlignment="1">
      <alignment vertical="top"/>
    </xf>
    <xf numFmtId="0" fontId="13" fillId="0" borderId="46" xfId="0" applyFont="1" applyBorder="1" applyAlignment="1">
      <alignment vertical="center" wrapText="1"/>
    </xf>
    <xf numFmtId="0" fontId="13" fillId="0" borderId="47" xfId="0" applyFont="1" applyBorder="1" applyAlignment="1">
      <alignment vertical="center" wrapText="1"/>
    </xf>
    <xf numFmtId="49" fontId="13" fillId="0" borderId="21" xfId="0" applyNumberFormat="1" applyFont="1" applyBorder="1" applyAlignment="1">
      <alignment horizontal="center"/>
    </xf>
    <xf numFmtId="4" fontId="13" fillId="0" borderId="21" xfId="0" applyNumberFormat="1" applyFont="1" applyBorder="1" applyAlignment="1">
      <alignment horizontal="center"/>
    </xf>
    <xf numFmtId="0" fontId="13" fillId="0" borderId="48" xfId="0" applyFont="1" applyBorder="1" applyAlignment="1">
      <alignment horizontal="left" vertical="center" wrapText="1" indent="2"/>
    </xf>
    <xf numFmtId="0" fontId="13" fillId="0" borderId="49" xfId="0" applyFont="1" applyBorder="1" applyAlignment="1">
      <alignment horizontal="left" vertical="center" wrapText="1" indent="2"/>
    </xf>
    <xf numFmtId="4" fontId="16" fillId="0" borderId="21" xfId="0" applyNumberFormat="1" applyFont="1" applyBorder="1" applyAlignment="1">
      <alignment horizontal="center"/>
    </xf>
    <xf numFmtId="0" fontId="13" fillId="0" borderId="50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36" xfId="0" applyFont="1" applyBorder="1" applyAlignment="1">
      <alignment horizontal="left" vertical="center" wrapText="1" indent="2"/>
    </xf>
    <xf numFmtId="0" fontId="13" fillId="0" borderId="0" xfId="0" applyFont="1" applyBorder="1" applyAlignment="1">
      <alignment horizontal="left" vertical="center" wrapText="1" indent="2"/>
    </xf>
    <xf numFmtId="0" fontId="13" fillId="0" borderId="52" xfId="0" applyFont="1" applyBorder="1"/>
    <xf numFmtId="0" fontId="13" fillId="0" borderId="53" xfId="0" applyFont="1" applyBorder="1"/>
    <xf numFmtId="0" fontId="13" fillId="0" borderId="52" xfId="0" applyFont="1" applyBorder="1" applyAlignment="1">
      <alignment wrapText="1"/>
    </xf>
    <xf numFmtId="0" fontId="13" fillId="0" borderId="53" xfId="0" applyFont="1" applyBorder="1" applyAlignment="1">
      <alignment wrapText="1"/>
    </xf>
    <xf numFmtId="0" fontId="13" fillId="0" borderId="54" xfId="0" applyFont="1" applyBorder="1" applyAlignment="1">
      <alignment wrapText="1"/>
    </xf>
    <xf numFmtId="0" fontId="13" fillId="0" borderId="52" xfId="0" applyFont="1" applyBorder="1" applyAlignment="1">
      <alignment horizontal="left" wrapText="1"/>
    </xf>
    <xf numFmtId="0" fontId="13" fillId="0" borderId="53" xfId="0" applyFont="1" applyBorder="1" applyAlignment="1">
      <alignment horizontal="left" wrapText="1"/>
    </xf>
    <xf numFmtId="0" fontId="13" fillId="0" borderId="54" xfId="0" applyFont="1" applyBorder="1" applyAlignment="1">
      <alignment horizontal="left" wrapText="1"/>
    </xf>
    <xf numFmtId="49" fontId="13" fillId="0" borderId="20" xfId="0" applyNumberFormat="1" applyFont="1" applyBorder="1" applyAlignment="1">
      <alignment horizontal="center"/>
    </xf>
    <xf numFmtId="49" fontId="13" fillId="0" borderId="6" xfId="0" applyNumberFormat="1" applyFont="1" applyBorder="1" applyAlignment="1">
      <alignment horizontal="center"/>
    </xf>
    <xf numFmtId="49" fontId="13" fillId="0" borderId="29" xfId="0" applyNumberFormat="1" applyFont="1" applyBorder="1" applyAlignment="1">
      <alignment horizontal="center"/>
    </xf>
    <xf numFmtId="4" fontId="13" fillId="0" borderId="20" xfId="0" applyNumberFormat="1" applyFont="1" applyBorder="1" applyAlignment="1">
      <alignment horizontal="center"/>
    </xf>
    <xf numFmtId="4" fontId="13" fillId="0" borderId="6" xfId="0" applyNumberFormat="1" applyFont="1" applyBorder="1" applyAlignment="1">
      <alignment horizontal="center"/>
    </xf>
    <xf numFmtId="4" fontId="13" fillId="0" borderId="29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 wrapText="1"/>
    </xf>
    <xf numFmtId="49" fontId="13" fillId="0" borderId="6" xfId="0" applyNumberFormat="1" applyFont="1" applyBorder="1" applyAlignment="1">
      <alignment horizontal="center" wrapText="1"/>
    </xf>
    <xf numFmtId="49" fontId="13" fillId="0" borderId="29" xfId="0" applyNumberFormat="1" applyFont="1" applyBorder="1" applyAlignment="1">
      <alignment horizontal="center" wrapText="1"/>
    </xf>
    <xf numFmtId="4" fontId="13" fillId="0" borderId="0" xfId="0" applyNumberFormat="1" applyFont="1" applyBorder="1" applyAlignment="1"/>
    <xf numFmtId="49" fontId="13" fillId="0" borderId="21" xfId="0" applyNumberFormat="1" applyFont="1" applyBorder="1" applyAlignment="1">
      <alignment horizontal="left"/>
    </xf>
    <xf numFmtId="4" fontId="16" fillId="0" borderId="20" xfId="0" applyNumberFormat="1" applyFont="1" applyBorder="1" applyAlignment="1">
      <alignment horizontal="center"/>
    </xf>
    <xf numFmtId="4" fontId="16" fillId="0" borderId="6" xfId="0" applyNumberFormat="1" applyFont="1" applyBorder="1" applyAlignment="1">
      <alignment horizontal="center"/>
    </xf>
    <xf numFmtId="4" fontId="16" fillId="0" borderId="29" xfId="0" applyNumberFormat="1" applyFont="1" applyBorder="1" applyAlignment="1">
      <alignment horizontal="center"/>
    </xf>
    <xf numFmtId="0" fontId="13" fillId="0" borderId="52" xfId="0" applyFont="1" applyBorder="1" applyAlignment="1">
      <alignment vertical="center" wrapText="1"/>
    </xf>
    <xf numFmtId="0" fontId="13" fillId="0" borderId="53" xfId="0" applyFont="1" applyBorder="1" applyAlignment="1">
      <alignment vertical="center" wrapText="1"/>
    </xf>
    <xf numFmtId="4" fontId="17" fillId="0" borderId="21" xfId="0" applyNumberFormat="1" applyFont="1" applyBorder="1" applyAlignment="1">
      <alignment horizontal="center"/>
    </xf>
    <xf numFmtId="0" fontId="13" fillId="0" borderId="50" xfId="0" applyFont="1" applyBorder="1"/>
    <xf numFmtId="0" fontId="13" fillId="0" borderId="51" xfId="0" applyFont="1" applyBorder="1"/>
    <xf numFmtId="0" fontId="12" fillId="0" borderId="36" xfId="0" applyFont="1" applyBorder="1"/>
    <xf numFmtId="0" fontId="12" fillId="0" borderId="49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12" fillId="0" borderId="51" xfId="0" applyFont="1" applyBorder="1" applyAlignment="1">
      <alignment horizontal="center"/>
    </xf>
    <xf numFmtId="0" fontId="13" fillId="0" borderId="52" xfId="0" applyFont="1" applyBorder="1" applyAlignment="1">
      <alignment horizontal="left"/>
    </xf>
    <xf numFmtId="0" fontId="13" fillId="0" borderId="53" xfId="0" applyFont="1" applyBorder="1" applyAlignment="1">
      <alignment horizontal="left"/>
    </xf>
    <xf numFmtId="0" fontId="13" fillId="0" borderId="54" xfId="0" applyFont="1" applyBorder="1" applyAlignment="1">
      <alignment horizontal="left"/>
    </xf>
    <xf numFmtId="0" fontId="13" fillId="0" borderId="52" xfId="0" applyFont="1" applyFill="1" applyBorder="1" applyAlignment="1">
      <alignment wrapText="1"/>
    </xf>
    <xf numFmtId="0" fontId="13" fillId="0" borderId="53" xfId="0" applyFont="1" applyFill="1" applyBorder="1" applyAlignment="1">
      <alignment wrapText="1"/>
    </xf>
    <xf numFmtId="49" fontId="13" fillId="0" borderId="21" xfId="0" applyNumberFormat="1" applyFont="1" applyFill="1" applyBorder="1" applyAlignment="1">
      <alignment horizontal="center"/>
    </xf>
    <xf numFmtId="4" fontId="13" fillId="0" borderId="20" xfId="0" applyNumberFormat="1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/>
    </xf>
    <xf numFmtId="4" fontId="13" fillId="0" borderId="29" xfId="0" applyNumberFormat="1" applyFont="1" applyFill="1" applyBorder="1" applyAlignment="1">
      <alignment horizontal="center"/>
    </xf>
    <xf numFmtId="4" fontId="13" fillId="0" borderId="21" xfId="0" applyNumberFormat="1" applyFont="1" applyFill="1" applyBorder="1" applyAlignment="1">
      <alignment horizontal="center"/>
    </xf>
    <xf numFmtId="0" fontId="13" fillId="0" borderId="55" xfId="0" applyFont="1" applyFill="1" applyBorder="1" applyAlignment="1">
      <alignment horizontal="left" wrapText="1"/>
    </xf>
    <xf numFmtId="0" fontId="13" fillId="0" borderId="56" xfId="0" applyFont="1" applyFill="1" applyBorder="1" applyAlignment="1">
      <alignment horizontal="left" wrapText="1"/>
    </xf>
    <xf numFmtId="0" fontId="13" fillId="0" borderId="57" xfId="0" applyFont="1" applyFill="1" applyBorder="1" applyAlignment="1">
      <alignment horizontal="left" wrapText="1"/>
    </xf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20" fillId="0" borderId="0" xfId="0" applyFont="1" applyAlignment="1">
      <alignment horizontal="left"/>
    </xf>
    <xf numFmtId="0" fontId="12" fillId="0" borderId="27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9" fillId="0" borderId="0" xfId="0" applyFont="1" applyAlignment="1">
      <alignment vertical="center" wrapText="1"/>
    </xf>
    <xf numFmtId="0" fontId="13" fillId="0" borderId="5" xfId="0" applyFont="1" applyBorder="1" applyAlignment="1">
      <alignment horizontal="center"/>
    </xf>
    <xf numFmtId="0" fontId="13" fillId="0" borderId="0" xfId="0" applyFont="1"/>
    <xf numFmtId="0" fontId="13" fillId="0" borderId="0" xfId="0" applyFont="1" applyBorder="1"/>
    <xf numFmtId="0" fontId="20" fillId="0" borderId="27" xfId="0" applyFont="1" applyBorder="1" applyAlignment="1">
      <alignment horizontal="center" vertical="top"/>
    </xf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13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3" fillId="0" borderId="0" xfId="0" applyFont="1" applyAlignment="1">
      <alignment horizontal="right"/>
    </xf>
    <xf numFmtId="49" fontId="13" fillId="0" borderId="5" xfId="0" applyNumberFormat="1" applyFont="1" applyBorder="1" applyAlignment="1">
      <alignment horizontal="center"/>
    </xf>
    <xf numFmtId="0" fontId="13" fillId="0" borderId="0" xfId="0" applyFont="1"/>
    <xf numFmtId="49" fontId="13" fillId="0" borderId="5" xfId="0" applyNumberFormat="1" applyFont="1" applyBorder="1" applyAlignment="1">
      <alignment horizontal="lef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3;&#1086;&#1076;&#1099;%2011%20&#1085;&#1072;%2001.07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  <sheetName val="_params"/>
    </sheetNames>
    <sheetDataSet>
      <sheetData sheetId="0">
        <row r="19">
          <cell r="E19">
            <v>103256004.36</v>
          </cell>
        </row>
      </sheetData>
      <sheetData sheetId="1">
        <row r="13">
          <cell r="E13">
            <v>108247768.75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3"/>
  <sheetViews>
    <sheetView showGridLines="0" zoomScale="80" zoomScaleNormal="80" workbookViewId="0">
      <selection activeCell="H24" sqref="H24"/>
    </sheetView>
  </sheetViews>
  <sheetFormatPr defaultRowHeight="12.75" customHeight="1" x14ac:dyDescent="0.2"/>
  <cols>
    <col min="1" max="1" width="45.5703125" style="5" customWidth="1"/>
    <col min="2" max="2" width="6.140625" style="5" customWidth="1"/>
    <col min="3" max="3" width="40.7109375" style="5" customWidth="1"/>
    <col min="4" max="4" width="21" style="5" customWidth="1"/>
    <col min="5" max="5" width="18.7109375" style="64" customWidth="1"/>
    <col min="6" max="6" width="18.7109375" style="5" customWidth="1"/>
  </cols>
  <sheetData>
    <row r="1" spans="1:6" x14ac:dyDescent="0.2">
      <c r="A1" s="85"/>
      <c r="B1" s="85"/>
      <c r="C1" s="85"/>
      <c r="D1" s="85"/>
      <c r="E1" s="61"/>
      <c r="F1" s="6"/>
    </row>
    <row r="2" spans="1:6" ht="16.899999999999999" customHeight="1" x14ac:dyDescent="0.2">
      <c r="A2" s="84" t="s">
        <v>0</v>
      </c>
      <c r="B2" s="84"/>
      <c r="C2" s="84"/>
      <c r="D2" s="84"/>
      <c r="E2" s="7"/>
      <c r="F2" s="8" t="s">
        <v>1</v>
      </c>
    </row>
    <row r="3" spans="1:6" x14ac:dyDescent="0.2">
      <c r="A3" s="3"/>
      <c r="B3" s="3"/>
      <c r="C3" s="3"/>
      <c r="D3" s="3"/>
      <c r="E3" s="9" t="s">
        <v>2</v>
      </c>
      <c r="F3" s="10" t="s">
        <v>3</v>
      </c>
    </row>
    <row r="4" spans="1:6" x14ac:dyDescent="0.2">
      <c r="A4" s="86" t="s">
        <v>365</v>
      </c>
      <c r="B4" s="86"/>
      <c r="C4" s="86"/>
      <c r="D4" s="86"/>
      <c r="E4" s="7" t="s">
        <v>4</v>
      </c>
      <c r="F4" s="11">
        <v>44743</v>
      </c>
    </row>
    <row r="5" spans="1:6" x14ac:dyDescent="0.2">
      <c r="A5" s="4"/>
      <c r="B5" s="4"/>
      <c r="C5" s="4"/>
      <c r="D5" s="4"/>
      <c r="E5" s="7" t="s">
        <v>6</v>
      </c>
      <c r="F5" s="12" t="s">
        <v>17</v>
      </c>
    </row>
    <row r="6" spans="1:6" x14ac:dyDescent="0.2">
      <c r="A6" s="3" t="s">
        <v>7</v>
      </c>
      <c r="B6" s="87" t="s">
        <v>13</v>
      </c>
      <c r="C6" s="88"/>
      <c r="D6" s="88"/>
      <c r="E6" s="7" t="s">
        <v>8</v>
      </c>
      <c r="F6" s="12" t="s">
        <v>18</v>
      </c>
    </row>
    <row r="7" spans="1:6" ht="24.6" customHeight="1" x14ac:dyDescent="0.2">
      <c r="A7" s="3" t="s">
        <v>9</v>
      </c>
      <c r="B7" s="89" t="s">
        <v>14</v>
      </c>
      <c r="C7" s="89"/>
      <c r="D7" s="89"/>
      <c r="E7" s="7" t="s">
        <v>10</v>
      </c>
      <c r="F7" s="13" t="s">
        <v>19</v>
      </c>
    </row>
    <row r="8" spans="1:6" x14ac:dyDescent="0.2">
      <c r="A8" s="3" t="s">
        <v>15</v>
      </c>
      <c r="B8" s="3"/>
      <c r="C8" s="3"/>
      <c r="D8" s="4"/>
      <c r="E8" s="7"/>
      <c r="F8" s="14"/>
    </row>
    <row r="9" spans="1:6" x14ac:dyDescent="0.2">
      <c r="A9" s="3" t="s">
        <v>16</v>
      </c>
      <c r="B9" s="3"/>
      <c r="C9" s="15"/>
      <c r="D9" s="4"/>
      <c r="E9" s="7" t="s">
        <v>11</v>
      </c>
      <c r="F9" s="16" t="s">
        <v>12</v>
      </c>
    </row>
    <row r="10" spans="1:6" ht="20.25" customHeight="1" x14ac:dyDescent="0.2">
      <c r="A10" s="84" t="s">
        <v>20</v>
      </c>
      <c r="B10" s="84"/>
      <c r="C10" s="84"/>
      <c r="D10" s="84"/>
      <c r="E10" s="17"/>
      <c r="F10" s="18"/>
    </row>
    <row r="11" spans="1:6" ht="4.1500000000000004" customHeight="1" x14ac:dyDescent="0.2">
      <c r="A11" s="75" t="s">
        <v>21</v>
      </c>
      <c r="B11" s="69" t="s">
        <v>22</v>
      </c>
      <c r="C11" s="69" t="s">
        <v>23</v>
      </c>
      <c r="D11" s="72" t="s">
        <v>24</v>
      </c>
      <c r="E11" s="81" t="s">
        <v>25</v>
      </c>
      <c r="F11" s="78" t="s">
        <v>26</v>
      </c>
    </row>
    <row r="12" spans="1:6" ht="3.6" customHeight="1" x14ac:dyDescent="0.2">
      <c r="A12" s="76"/>
      <c r="B12" s="70"/>
      <c r="C12" s="70"/>
      <c r="D12" s="73"/>
      <c r="E12" s="82"/>
      <c r="F12" s="79"/>
    </row>
    <row r="13" spans="1:6" ht="3" customHeight="1" x14ac:dyDescent="0.2">
      <c r="A13" s="76"/>
      <c r="B13" s="70"/>
      <c r="C13" s="70"/>
      <c r="D13" s="73"/>
      <c r="E13" s="82"/>
      <c r="F13" s="79"/>
    </row>
    <row r="14" spans="1:6" ht="3" customHeight="1" x14ac:dyDescent="0.2">
      <c r="A14" s="76"/>
      <c r="B14" s="70"/>
      <c r="C14" s="70"/>
      <c r="D14" s="73"/>
      <c r="E14" s="82"/>
      <c r="F14" s="79"/>
    </row>
    <row r="15" spans="1:6" ht="3" customHeight="1" x14ac:dyDescent="0.2">
      <c r="A15" s="76"/>
      <c r="B15" s="70"/>
      <c r="C15" s="70"/>
      <c r="D15" s="73"/>
      <c r="E15" s="82"/>
      <c r="F15" s="79"/>
    </row>
    <row r="16" spans="1:6" ht="3" customHeight="1" x14ac:dyDescent="0.2">
      <c r="A16" s="76"/>
      <c r="B16" s="70"/>
      <c r="C16" s="70"/>
      <c r="D16" s="73"/>
      <c r="E16" s="82"/>
      <c r="F16" s="79"/>
    </row>
    <row r="17" spans="1:6" ht="23.25" customHeight="1" x14ac:dyDescent="0.2">
      <c r="A17" s="77"/>
      <c r="B17" s="71"/>
      <c r="C17" s="71"/>
      <c r="D17" s="74"/>
      <c r="E17" s="83"/>
      <c r="F17" s="80"/>
    </row>
    <row r="18" spans="1:6" ht="12.6" customHeight="1" thickBot="1" x14ac:dyDescent="0.25">
      <c r="A18" s="45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21" customHeight="1" x14ac:dyDescent="0.2">
      <c r="A19" s="46" t="s">
        <v>30</v>
      </c>
      <c r="B19" s="40" t="s">
        <v>31</v>
      </c>
      <c r="C19" s="33" t="s">
        <v>32</v>
      </c>
      <c r="D19" s="34">
        <f>D21+D183</f>
        <v>308909100</v>
      </c>
      <c r="E19" s="35">
        <f>E21+E183</f>
        <v>103256004.36</v>
      </c>
      <c r="F19" s="34">
        <f>IF(OR(D19="-",IF(E19="-",0,E19)&gt;=IF(D19="-",0,D19)),"-",IF(D19="-",0,D19)-IF(E19="-",0,E19))</f>
        <v>205653095.63999999</v>
      </c>
    </row>
    <row r="20" spans="1:6" s="1" customFormat="1" ht="18.75" customHeight="1" x14ac:dyDescent="0.2">
      <c r="A20" s="46" t="s">
        <v>33</v>
      </c>
      <c r="B20" s="41"/>
      <c r="C20" s="36"/>
      <c r="D20" s="37"/>
      <c r="E20" s="62"/>
      <c r="F20" s="38"/>
    </row>
    <row r="21" spans="1:6" s="1" customFormat="1" ht="18.75" customHeight="1" x14ac:dyDescent="0.2">
      <c r="A21" s="46" t="s">
        <v>34</v>
      </c>
      <c r="B21" s="52" t="s">
        <v>31</v>
      </c>
      <c r="C21" s="51" t="s">
        <v>35</v>
      </c>
      <c r="D21" s="35">
        <f>D22+D50+D73+D111+D127+D131+D148+D172+D60</f>
        <v>147901800</v>
      </c>
      <c r="E21" s="35">
        <f>E22+E50+E73+E111+E127+E131+E148+E172+E60+E107</f>
        <v>55338458.329999998</v>
      </c>
      <c r="F21" s="53">
        <f t="shared" ref="F21:F73" si="0">IF(OR(D21="-",IF(E21="-",0,E21)&gt;=IF(D21="-",0,D21)),"-",IF(D21="-",0,D21)-IF(E21="-",0,E21))</f>
        <v>92563341.670000002</v>
      </c>
    </row>
    <row r="22" spans="1:6" s="1" customFormat="1" ht="18" customHeight="1" x14ac:dyDescent="0.2">
      <c r="A22" s="46" t="s">
        <v>36</v>
      </c>
      <c r="B22" s="42" t="s">
        <v>31</v>
      </c>
      <c r="C22" s="24" t="s">
        <v>159</v>
      </c>
      <c r="D22" s="25">
        <f>D23</f>
        <v>65578700</v>
      </c>
      <c r="E22" s="25">
        <f>E23</f>
        <v>29347559.419999998</v>
      </c>
      <c r="F22" s="26">
        <f t="shared" si="0"/>
        <v>36231140.579999998</v>
      </c>
    </row>
    <row r="23" spans="1:6" s="1" customFormat="1" ht="20.45" customHeight="1" x14ac:dyDescent="0.2">
      <c r="A23" s="46" t="s">
        <v>37</v>
      </c>
      <c r="B23" s="42" t="s">
        <v>31</v>
      </c>
      <c r="C23" s="24" t="s">
        <v>160</v>
      </c>
      <c r="D23" s="27">
        <f>FIO+D32</f>
        <v>65578700</v>
      </c>
      <c r="E23" s="25">
        <f>E24+E32+E40+E45+E47</f>
        <v>29347559.419999998</v>
      </c>
      <c r="F23" s="26">
        <f t="shared" si="0"/>
        <v>36231140.579999998</v>
      </c>
    </row>
    <row r="24" spans="1:6" s="1" customFormat="1" ht="90" customHeight="1" x14ac:dyDescent="0.2">
      <c r="A24" s="46" t="s">
        <v>38</v>
      </c>
      <c r="B24" s="42" t="s">
        <v>31</v>
      </c>
      <c r="C24" s="24" t="s">
        <v>161</v>
      </c>
      <c r="D24" s="27">
        <v>64922900</v>
      </c>
      <c r="E24" s="25">
        <f>E25+E26+E27+E28</f>
        <v>28357846.569999997</v>
      </c>
      <c r="F24" s="26">
        <f t="shared" si="0"/>
        <v>36565053.430000007</v>
      </c>
    </row>
    <row r="25" spans="1:6" s="1" customFormat="1" ht="141" customHeight="1" x14ac:dyDescent="0.2">
      <c r="A25" s="47" t="s">
        <v>39</v>
      </c>
      <c r="B25" s="42" t="s">
        <v>31</v>
      </c>
      <c r="C25" s="24" t="s">
        <v>162</v>
      </c>
      <c r="D25" s="27" t="s">
        <v>40</v>
      </c>
      <c r="E25" s="25">
        <v>28314179.199999999</v>
      </c>
      <c r="F25" s="26" t="str">
        <f t="shared" si="0"/>
        <v>-</v>
      </c>
    </row>
    <row r="26" spans="1:6" s="1" customFormat="1" ht="101.45" customHeight="1" x14ac:dyDescent="0.2">
      <c r="A26" s="47" t="s">
        <v>41</v>
      </c>
      <c r="B26" s="42" t="s">
        <v>31</v>
      </c>
      <c r="C26" s="24" t="s">
        <v>163</v>
      </c>
      <c r="D26" s="27" t="s">
        <v>40</v>
      </c>
      <c r="E26" s="25">
        <v>48005.79</v>
      </c>
      <c r="F26" s="26" t="str">
        <f t="shared" si="0"/>
        <v>-</v>
      </c>
    </row>
    <row r="27" spans="1:6" s="1" customFormat="1" ht="129" customHeight="1" x14ac:dyDescent="0.2">
      <c r="A27" s="47" t="s">
        <v>42</v>
      </c>
      <c r="B27" s="42" t="s">
        <v>31</v>
      </c>
      <c r="C27" s="24" t="s">
        <v>164</v>
      </c>
      <c r="D27" s="27" t="s">
        <v>40</v>
      </c>
      <c r="E27" s="25">
        <v>-3090.42</v>
      </c>
      <c r="F27" s="26" t="str">
        <f t="shared" si="0"/>
        <v>-</v>
      </c>
    </row>
    <row r="28" spans="1:6" s="1" customFormat="1" ht="108" customHeight="1" x14ac:dyDescent="0.2">
      <c r="A28" s="47" t="s">
        <v>142</v>
      </c>
      <c r="B28" s="42" t="s">
        <v>31</v>
      </c>
      <c r="C28" s="24" t="s">
        <v>143</v>
      </c>
      <c r="D28" s="27" t="s">
        <v>40</v>
      </c>
      <c r="E28" s="25">
        <v>-1248</v>
      </c>
      <c r="F28" s="26" t="str">
        <f t="shared" si="0"/>
        <v>-</v>
      </c>
    </row>
    <row r="29" spans="1:6" s="2" customFormat="1" ht="71.45" hidden="1" customHeight="1" x14ac:dyDescent="0.2">
      <c r="A29" s="48" t="s">
        <v>151</v>
      </c>
      <c r="B29" s="43" t="s">
        <v>31</v>
      </c>
      <c r="C29" s="28" t="s">
        <v>165</v>
      </c>
      <c r="D29" s="25" t="s">
        <v>40</v>
      </c>
      <c r="E29" s="25">
        <v>0</v>
      </c>
      <c r="F29" s="29" t="str">
        <f t="shared" si="0"/>
        <v>-</v>
      </c>
    </row>
    <row r="30" spans="1:6" s="2" customFormat="1" ht="71.45" hidden="1" customHeight="1" x14ac:dyDescent="0.2">
      <c r="A30" s="48"/>
      <c r="B30" s="43"/>
      <c r="C30" s="24" t="s">
        <v>165</v>
      </c>
      <c r="D30" s="27" t="s">
        <v>40</v>
      </c>
      <c r="E30" s="25">
        <v>0</v>
      </c>
      <c r="F30" s="29" t="str">
        <f t="shared" si="0"/>
        <v>-</v>
      </c>
    </row>
    <row r="31" spans="1:6" s="2" customFormat="1" ht="90" hidden="1" customHeight="1" x14ac:dyDescent="0.2">
      <c r="A31" s="47" t="s">
        <v>151</v>
      </c>
      <c r="B31" s="42" t="s">
        <v>31</v>
      </c>
      <c r="C31" s="24" t="s">
        <v>165</v>
      </c>
      <c r="D31" s="27" t="s">
        <v>40</v>
      </c>
      <c r="E31" s="25">
        <v>-3.43</v>
      </c>
      <c r="F31" s="29" t="str">
        <f t="shared" si="0"/>
        <v>-</v>
      </c>
    </row>
    <row r="32" spans="1:6" s="1" customFormat="1" ht="126.75" customHeight="1" x14ac:dyDescent="0.2">
      <c r="A32" s="47" t="s">
        <v>43</v>
      </c>
      <c r="B32" s="42" t="s">
        <v>31</v>
      </c>
      <c r="C32" s="24" t="s">
        <v>166</v>
      </c>
      <c r="D32" s="27">
        <v>655800</v>
      </c>
      <c r="E32" s="25">
        <f>E33+E34+E35+E36+E37+E38+E39</f>
        <v>248105.09</v>
      </c>
      <c r="F32" s="26">
        <f t="shared" si="0"/>
        <v>407694.91000000003</v>
      </c>
    </row>
    <row r="33" spans="1:6" s="1" customFormat="1" ht="172.5" customHeight="1" x14ac:dyDescent="0.2">
      <c r="A33" s="47" t="s">
        <v>44</v>
      </c>
      <c r="B33" s="42" t="s">
        <v>31</v>
      </c>
      <c r="C33" s="24" t="s">
        <v>167</v>
      </c>
      <c r="D33" s="27"/>
      <c r="E33" s="25">
        <v>247899.22</v>
      </c>
      <c r="F33" s="26" t="str">
        <f t="shared" si="0"/>
        <v>-</v>
      </c>
    </row>
    <row r="34" spans="1:6" s="1" customFormat="1" ht="147.75" customHeight="1" x14ac:dyDescent="0.2">
      <c r="A34" s="47" t="s">
        <v>45</v>
      </c>
      <c r="B34" s="42" t="s">
        <v>31</v>
      </c>
      <c r="C34" s="24" t="s">
        <v>168</v>
      </c>
      <c r="D34" s="27" t="s">
        <v>40</v>
      </c>
      <c r="E34" s="25">
        <v>115.87</v>
      </c>
      <c r="F34" s="26" t="str">
        <f t="shared" si="0"/>
        <v>-</v>
      </c>
    </row>
    <row r="35" spans="1:6" s="1" customFormat="1" ht="140.25" hidden="1" x14ac:dyDescent="0.2">
      <c r="A35" s="47" t="s">
        <v>46</v>
      </c>
      <c r="B35" s="42" t="s">
        <v>31</v>
      </c>
      <c r="C35" s="24" t="s">
        <v>169</v>
      </c>
      <c r="D35" s="27" t="s">
        <v>40</v>
      </c>
      <c r="E35" s="25">
        <v>0</v>
      </c>
      <c r="F35" s="26" t="str">
        <f t="shared" si="0"/>
        <v>-</v>
      </c>
    </row>
    <row r="36" spans="1:6" s="1" customFormat="1" ht="95.45" hidden="1" customHeight="1" x14ac:dyDescent="0.2">
      <c r="A36" s="47" t="s">
        <v>150</v>
      </c>
      <c r="B36" s="42"/>
      <c r="C36" s="24" t="s">
        <v>149</v>
      </c>
      <c r="D36" s="27" t="s">
        <v>40</v>
      </c>
      <c r="E36" s="25">
        <v>0</v>
      </c>
      <c r="F36" s="26"/>
    </row>
    <row r="37" spans="1:6" s="2" customFormat="1" ht="155.44999999999999" hidden="1" customHeight="1" x14ac:dyDescent="0.2">
      <c r="A37" s="48" t="s">
        <v>313</v>
      </c>
      <c r="B37" s="43" t="s">
        <v>31</v>
      </c>
      <c r="C37" s="28" t="s">
        <v>169</v>
      </c>
      <c r="D37" s="25" t="s">
        <v>40</v>
      </c>
      <c r="E37" s="25">
        <v>0</v>
      </c>
      <c r="F37" s="29" t="s">
        <v>40</v>
      </c>
    </row>
    <row r="38" spans="1:6" s="2" customFormat="1" ht="171" customHeight="1" x14ac:dyDescent="0.2">
      <c r="A38" s="48" t="s">
        <v>46</v>
      </c>
      <c r="B38" s="43" t="s">
        <v>31</v>
      </c>
      <c r="C38" s="28" t="s">
        <v>169</v>
      </c>
      <c r="D38" s="25" t="s">
        <v>40</v>
      </c>
      <c r="E38" s="25">
        <v>99</v>
      </c>
      <c r="F38" s="29"/>
    </row>
    <row r="39" spans="1:6" s="2" customFormat="1" ht="149.25" customHeight="1" x14ac:dyDescent="0.2">
      <c r="A39" s="48" t="s">
        <v>352</v>
      </c>
      <c r="B39" s="43" t="s">
        <v>31</v>
      </c>
      <c r="C39" s="28" t="s">
        <v>353</v>
      </c>
      <c r="D39" s="25" t="s">
        <v>40</v>
      </c>
      <c r="E39" s="25">
        <v>-9</v>
      </c>
      <c r="F39" s="29"/>
    </row>
    <row r="40" spans="1:6" s="1" customFormat="1" ht="66" customHeight="1" x14ac:dyDescent="0.2">
      <c r="A40" s="46" t="s">
        <v>47</v>
      </c>
      <c r="B40" s="42" t="s">
        <v>31</v>
      </c>
      <c r="C40" s="24" t="s">
        <v>170</v>
      </c>
      <c r="D40" s="27" t="s">
        <v>40</v>
      </c>
      <c r="E40" s="25">
        <f>E41+E42+E43+E44</f>
        <v>583131.98</v>
      </c>
      <c r="F40" s="26" t="str">
        <f t="shared" si="0"/>
        <v>-</v>
      </c>
    </row>
    <row r="41" spans="1:6" s="1" customFormat="1" ht="89.25" customHeight="1" x14ac:dyDescent="0.2">
      <c r="A41" s="46" t="s">
        <v>48</v>
      </c>
      <c r="B41" s="42" t="s">
        <v>31</v>
      </c>
      <c r="C41" s="24" t="s">
        <v>171</v>
      </c>
      <c r="D41" s="27" t="s">
        <v>40</v>
      </c>
      <c r="E41" s="25">
        <v>581253.03</v>
      </c>
      <c r="F41" s="26" t="str">
        <f t="shared" si="0"/>
        <v>-</v>
      </c>
    </row>
    <row r="42" spans="1:6" s="1" customFormat="1" ht="63.75" customHeight="1" x14ac:dyDescent="0.2">
      <c r="A42" s="46" t="s">
        <v>49</v>
      </c>
      <c r="B42" s="42" t="s">
        <v>31</v>
      </c>
      <c r="C42" s="24" t="s">
        <v>172</v>
      </c>
      <c r="D42" s="27" t="s">
        <v>40</v>
      </c>
      <c r="E42" s="25">
        <v>1551.58</v>
      </c>
      <c r="F42" s="26" t="str">
        <f t="shared" si="0"/>
        <v>-</v>
      </c>
    </row>
    <row r="43" spans="1:6" s="1" customFormat="1" ht="87.75" customHeight="1" x14ac:dyDescent="0.2">
      <c r="A43" s="46" t="s">
        <v>50</v>
      </c>
      <c r="B43" s="42" t="s">
        <v>31</v>
      </c>
      <c r="C43" s="24" t="s">
        <v>173</v>
      </c>
      <c r="D43" s="27" t="s">
        <v>40</v>
      </c>
      <c r="E43" s="25">
        <v>327.37</v>
      </c>
      <c r="F43" s="26" t="str">
        <f t="shared" si="0"/>
        <v>-</v>
      </c>
    </row>
    <row r="44" spans="1:6" s="1" customFormat="1" ht="51" hidden="1" x14ac:dyDescent="0.2">
      <c r="A44" s="46" t="s">
        <v>51</v>
      </c>
      <c r="B44" s="42" t="s">
        <v>31</v>
      </c>
      <c r="C44" s="24" t="s">
        <v>174</v>
      </c>
      <c r="D44" s="27" t="s">
        <v>40</v>
      </c>
      <c r="E44" s="25">
        <v>0</v>
      </c>
      <c r="F44" s="26" t="str">
        <f t="shared" si="0"/>
        <v>-</v>
      </c>
    </row>
    <row r="45" spans="1:6" s="2" customFormat="1" ht="65.25" hidden="1" customHeight="1" x14ac:dyDescent="0.2">
      <c r="A45" s="49" t="s">
        <v>144</v>
      </c>
      <c r="B45" s="43" t="s">
        <v>31</v>
      </c>
      <c r="C45" s="28" t="s">
        <v>175</v>
      </c>
      <c r="D45" s="25" t="s">
        <v>40</v>
      </c>
      <c r="E45" s="25">
        <f>E46</f>
        <v>0</v>
      </c>
      <c r="F45" s="29"/>
    </row>
    <row r="46" spans="1:6" s="2" customFormat="1" ht="108" hidden="1" customHeight="1" x14ac:dyDescent="0.2">
      <c r="A46" s="49" t="s">
        <v>145</v>
      </c>
      <c r="B46" s="43" t="s">
        <v>31</v>
      </c>
      <c r="C46" s="28" t="s">
        <v>176</v>
      </c>
      <c r="D46" s="25" t="s">
        <v>40</v>
      </c>
      <c r="E46" s="25">
        <v>0</v>
      </c>
      <c r="F46" s="29" t="str">
        <f t="shared" si="0"/>
        <v>-</v>
      </c>
    </row>
    <row r="47" spans="1:6" s="2" customFormat="1" ht="118.5" customHeight="1" x14ac:dyDescent="0.2">
      <c r="A47" s="49" t="s">
        <v>326</v>
      </c>
      <c r="B47" s="42" t="s">
        <v>31</v>
      </c>
      <c r="C47" s="28" t="s">
        <v>327</v>
      </c>
      <c r="D47" s="25" t="s">
        <v>40</v>
      </c>
      <c r="E47" s="25">
        <f>E48+E49</f>
        <v>158475.78</v>
      </c>
      <c r="F47" s="29" t="str">
        <f t="shared" si="0"/>
        <v>-</v>
      </c>
    </row>
    <row r="48" spans="1:6" s="2" customFormat="1" ht="164.25" customHeight="1" x14ac:dyDescent="0.2">
      <c r="A48" s="49" t="s">
        <v>328</v>
      </c>
      <c r="B48" s="42" t="s">
        <v>31</v>
      </c>
      <c r="C48" s="28" t="s">
        <v>329</v>
      </c>
      <c r="D48" s="25" t="s">
        <v>40</v>
      </c>
      <c r="E48" s="25">
        <v>158475.78</v>
      </c>
      <c r="F48" s="29" t="str">
        <f t="shared" si="0"/>
        <v>-</v>
      </c>
    </row>
    <row r="49" spans="1:6" s="2" customFormat="1" ht="132" hidden="1" customHeight="1" x14ac:dyDescent="0.2">
      <c r="A49" s="49" t="s">
        <v>335</v>
      </c>
      <c r="B49" s="42" t="s">
        <v>31</v>
      </c>
      <c r="C49" s="28" t="s">
        <v>336</v>
      </c>
      <c r="D49" s="25" t="s">
        <v>40</v>
      </c>
      <c r="E49" s="25">
        <v>0</v>
      </c>
      <c r="F49" s="29" t="str">
        <f t="shared" si="0"/>
        <v>-</v>
      </c>
    </row>
    <row r="50" spans="1:6" s="1" customFormat="1" ht="52.5" customHeight="1" x14ac:dyDescent="0.2">
      <c r="A50" s="46" t="s">
        <v>52</v>
      </c>
      <c r="B50" s="42" t="s">
        <v>31</v>
      </c>
      <c r="C50" s="24" t="s">
        <v>177</v>
      </c>
      <c r="D50" s="25">
        <f>D51</f>
        <v>3025500</v>
      </c>
      <c r="E50" s="25">
        <f>E51</f>
        <v>1638506.9900000002</v>
      </c>
      <c r="F50" s="26">
        <f t="shared" si="0"/>
        <v>1386993.0099999998</v>
      </c>
    </row>
    <row r="51" spans="1:6" s="1" customFormat="1" ht="52.5" customHeight="1" x14ac:dyDescent="0.2">
      <c r="A51" s="46" t="s">
        <v>53</v>
      </c>
      <c r="B51" s="42" t="s">
        <v>31</v>
      </c>
      <c r="C51" s="24" t="s">
        <v>178</v>
      </c>
      <c r="D51" s="25">
        <f>D52+D54+D56+D58</f>
        <v>3025500</v>
      </c>
      <c r="E51" s="25">
        <f>E52+E54+E56+E58</f>
        <v>1638506.9900000002</v>
      </c>
      <c r="F51" s="26">
        <f t="shared" si="0"/>
        <v>1386993.0099999998</v>
      </c>
    </row>
    <row r="52" spans="1:6" s="1" customFormat="1" ht="91.5" customHeight="1" x14ac:dyDescent="0.2">
      <c r="A52" s="46" t="s">
        <v>54</v>
      </c>
      <c r="B52" s="42" t="s">
        <v>31</v>
      </c>
      <c r="C52" s="24" t="s">
        <v>179</v>
      </c>
      <c r="D52" s="27">
        <f>D53</f>
        <v>1367900</v>
      </c>
      <c r="E52" s="25">
        <f>E53</f>
        <v>806508.62</v>
      </c>
      <c r="F52" s="26">
        <f t="shared" si="0"/>
        <v>561391.38</v>
      </c>
    </row>
    <row r="53" spans="1:6" s="1" customFormat="1" ht="129.75" customHeight="1" x14ac:dyDescent="0.2">
      <c r="A53" s="47" t="s">
        <v>55</v>
      </c>
      <c r="B53" s="42" t="s">
        <v>31</v>
      </c>
      <c r="C53" s="24" t="s">
        <v>180</v>
      </c>
      <c r="D53" s="27">
        <v>1367900</v>
      </c>
      <c r="E53" s="25">
        <v>806508.62</v>
      </c>
      <c r="F53" s="26">
        <f t="shared" si="0"/>
        <v>561391.38</v>
      </c>
    </row>
    <row r="54" spans="1:6" s="1" customFormat="1" ht="103.5" customHeight="1" x14ac:dyDescent="0.2">
      <c r="A54" s="47" t="s">
        <v>56</v>
      </c>
      <c r="B54" s="42" t="s">
        <v>31</v>
      </c>
      <c r="C54" s="24" t="s">
        <v>181</v>
      </c>
      <c r="D54" s="27">
        <f>D55</f>
        <v>7600</v>
      </c>
      <c r="E54" s="25">
        <f>E55</f>
        <v>4747.84</v>
      </c>
      <c r="F54" s="26">
        <f t="shared" si="0"/>
        <v>2852.16</v>
      </c>
    </row>
    <row r="55" spans="1:6" s="1" customFormat="1" ht="140.25" customHeight="1" x14ac:dyDescent="0.2">
      <c r="A55" s="47" t="s">
        <v>57</v>
      </c>
      <c r="B55" s="42" t="s">
        <v>31</v>
      </c>
      <c r="C55" s="24" t="s">
        <v>182</v>
      </c>
      <c r="D55" s="27">
        <v>7600</v>
      </c>
      <c r="E55" s="25">
        <v>4747.84</v>
      </c>
      <c r="F55" s="26">
        <f t="shared" si="0"/>
        <v>2852.16</v>
      </c>
    </row>
    <row r="56" spans="1:6" s="1" customFormat="1" ht="84" customHeight="1" x14ac:dyDescent="0.2">
      <c r="A56" s="46" t="s">
        <v>58</v>
      </c>
      <c r="B56" s="42" t="s">
        <v>31</v>
      </c>
      <c r="C56" s="24" t="s">
        <v>183</v>
      </c>
      <c r="D56" s="27">
        <f>D57</f>
        <v>1821500</v>
      </c>
      <c r="E56" s="25">
        <f>E57</f>
        <v>929045.16</v>
      </c>
      <c r="F56" s="26">
        <f t="shared" si="0"/>
        <v>892454.84</v>
      </c>
    </row>
    <row r="57" spans="1:6" s="1" customFormat="1" ht="123.75" customHeight="1" x14ac:dyDescent="0.2">
      <c r="A57" s="47" t="s">
        <v>59</v>
      </c>
      <c r="B57" s="42" t="s">
        <v>31</v>
      </c>
      <c r="C57" s="24" t="s">
        <v>184</v>
      </c>
      <c r="D57" s="27">
        <v>1821500</v>
      </c>
      <c r="E57" s="25">
        <v>929045.16</v>
      </c>
      <c r="F57" s="26">
        <f t="shared" si="0"/>
        <v>892454.84</v>
      </c>
    </row>
    <row r="58" spans="1:6" s="1" customFormat="1" ht="85.5" customHeight="1" x14ac:dyDescent="0.2">
      <c r="A58" s="46" t="s">
        <v>60</v>
      </c>
      <c r="B58" s="42" t="s">
        <v>31</v>
      </c>
      <c r="C58" s="24" t="s">
        <v>185</v>
      </c>
      <c r="D58" s="27">
        <f>D59</f>
        <v>-171500</v>
      </c>
      <c r="E58" s="25">
        <f>E59</f>
        <v>-101794.63</v>
      </c>
      <c r="F58" s="26" t="str">
        <f t="shared" si="0"/>
        <v>-</v>
      </c>
    </row>
    <row r="59" spans="1:6" s="1" customFormat="1" ht="126" customHeight="1" x14ac:dyDescent="0.2">
      <c r="A59" s="47" t="s">
        <v>61</v>
      </c>
      <c r="B59" s="42" t="s">
        <v>31</v>
      </c>
      <c r="C59" s="24" t="s">
        <v>186</v>
      </c>
      <c r="D59" s="27">
        <v>-171500</v>
      </c>
      <c r="E59" s="25">
        <v>-101794.63</v>
      </c>
      <c r="F59" s="26" t="str">
        <f t="shared" si="0"/>
        <v>-</v>
      </c>
    </row>
    <row r="60" spans="1:6" s="1" customFormat="1" ht="17.45" customHeight="1" x14ac:dyDescent="0.2">
      <c r="A60" s="46" t="s">
        <v>62</v>
      </c>
      <c r="B60" s="42" t="s">
        <v>31</v>
      </c>
      <c r="C60" s="24" t="s">
        <v>187</v>
      </c>
      <c r="D60" s="27">
        <f>D61</f>
        <v>371000</v>
      </c>
      <c r="E60" s="25">
        <f>E61</f>
        <v>370980.31</v>
      </c>
      <c r="F60" s="26">
        <f t="shared" si="0"/>
        <v>19.690000000002328</v>
      </c>
    </row>
    <row r="61" spans="1:6" s="1" customFormat="1" ht="16.899999999999999" customHeight="1" x14ac:dyDescent="0.2">
      <c r="A61" s="46" t="s">
        <v>63</v>
      </c>
      <c r="B61" s="42" t="s">
        <v>31</v>
      </c>
      <c r="C61" s="24" t="s">
        <v>188</v>
      </c>
      <c r="D61" s="27">
        <f>D62</f>
        <v>371000</v>
      </c>
      <c r="E61" s="25">
        <f>E62+E66</f>
        <v>370980.31</v>
      </c>
      <c r="F61" s="26">
        <f t="shared" si="0"/>
        <v>19.690000000002328</v>
      </c>
    </row>
    <row r="62" spans="1:6" s="1" customFormat="1" ht="18.600000000000001" customHeight="1" x14ac:dyDescent="0.2">
      <c r="A62" s="46" t="s">
        <v>63</v>
      </c>
      <c r="B62" s="42" t="s">
        <v>31</v>
      </c>
      <c r="C62" s="24" t="s">
        <v>189</v>
      </c>
      <c r="D62" s="27">
        <v>371000</v>
      </c>
      <c r="E62" s="25">
        <f>E63+E64</f>
        <v>370980.31</v>
      </c>
      <c r="F62" s="26">
        <f t="shared" si="0"/>
        <v>19.690000000002328</v>
      </c>
    </row>
    <row r="63" spans="1:6" s="1" customFormat="1" ht="62.25" customHeight="1" x14ac:dyDescent="0.2">
      <c r="A63" s="46" t="s">
        <v>64</v>
      </c>
      <c r="B63" s="42" t="s">
        <v>31</v>
      </c>
      <c r="C63" s="24" t="s">
        <v>190</v>
      </c>
      <c r="D63" s="27" t="s">
        <v>40</v>
      </c>
      <c r="E63" s="25">
        <v>370979.5</v>
      </c>
      <c r="F63" s="26" t="str">
        <f t="shared" si="0"/>
        <v>-</v>
      </c>
    </row>
    <row r="64" spans="1:6" s="1" customFormat="1" ht="36" customHeight="1" x14ac:dyDescent="0.2">
      <c r="A64" s="46" t="s">
        <v>65</v>
      </c>
      <c r="B64" s="42" t="s">
        <v>31</v>
      </c>
      <c r="C64" s="24" t="s">
        <v>191</v>
      </c>
      <c r="D64" s="27" t="s">
        <v>40</v>
      </c>
      <c r="E64" s="25">
        <v>0.81</v>
      </c>
      <c r="F64" s="26" t="str">
        <f t="shared" si="0"/>
        <v>-</v>
      </c>
    </row>
    <row r="65" spans="1:6" s="1" customFormat="1" ht="38.450000000000003" hidden="1" customHeight="1" x14ac:dyDescent="0.2">
      <c r="A65" s="46" t="s">
        <v>253</v>
      </c>
      <c r="B65" s="42" t="s">
        <v>31</v>
      </c>
      <c r="C65" s="24" t="s">
        <v>254</v>
      </c>
      <c r="D65" s="27" t="s">
        <v>40</v>
      </c>
      <c r="E65" s="25">
        <v>0</v>
      </c>
      <c r="F65" s="26" t="str">
        <f t="shared" si="0"/>
        <v>-</v>
      </c>
    </row>
    <row r="66" spans="1:6" s="2" customFormat="1" ht="34.15" hidden="1" customHeight="1" x14ac:dyDescent="0.2">
      <c r="A66" s="49" t="s">
        <v>257</v>
      </c>
      <c r="B66" s="43" t="s">
        <v>31</v>
      </c>
      <c r="C66" s="28" t="s">
        <v>258</v>
      </c>
      <c r="D66" s="25" t="s">
        <v>40</v>
      </c>
      <c r="E66" s="25">
        <f>E67</f>
        <v>0</v>
      </c>
      <c r="F66" s="26" t="str">
        <f t="shared" si="0"/>
        <v>-</v>
      </c>
    </row>
    <row r="67" spans="1:6" s="1" customFormat="1" ht="38.450000000000003" hidden="1" customHeight="1" x14ac:dyDescent="0.2">
      <c r="A67" s="46" t="s">
        <v>255</v>
      </c>
      <c r="B67" s="42" t="s">
        <v>31</v>
      </c>
      <c r="C67" s="24" t="s">
        <v>256</v>
      </c>
      <c r="D67" s="27" t="s">
        <v>40</v>
      </c>
      <c r="E67" s="25">
        <v>0</v>
      </c>
      <c r="F67" s="26" t="str">
        <f t="shared" si="0"/>
        <v>-</v>
      </c>
    </row>
    <row r="68" spans="1:6" s="1" customFormat="1" ht="60" hidden="1" customHeight="1" x14ac:dyDescent="0.2">
      <c r="A68" s="46" t="s">
        <v>64</v>
      </c>
      <c r="B68" s="42" t="s">
        <v>31</v>
      </c>
      <c r="C68" s="24" t="s">
        <v>190</v>
      </c>
      <c r="D68" s="27" t="s">
        <v>40</v>
      </c>
      <c r="E68" s="25">
        <v>0</v>
      </c>
      <c r="F68" s="26" t="str">
        <f t="shared" si="0"/>
        <v>-</v>
      </c>
    </row>
    <row r="69" spans="1:6" s="1" customFormat="1" ht="34.15" hidden="1" customHeight="1" x14ac:dyDescent="0.2">
      <c r="A69" s="46" t="s">
        <v>65</v>
      </c>
      <c r="B69" s="42" t="s">
        <v>31</v>
      </c>
      <c r="C69" s="24" t="s">
        <v>191</v>
      </c>
      <c r="D69" s="27" t="s">
        <v>40</v>
      </c>
      <c r="E69" s="25">
        <v>0</v>
      </c>
      <c r="F69" s="26" t="str">
        <f t="shared" si="0"/>
        <v>-</v>
      </c>
    </row>
    <row r="70" spans="1:6" s="1" customFormat="1" ht="53.45" hidden="1" customHeight="1" x14ac:dyDescent="0.2">
      <c r="A70" s="46" t="s">
        <v>253</v>
      </c>
      <c r="B70" s="42" t="s">
        <v>31</v>
      </c>
      <c r="C70" s="24" t="s">
        <v>305</v>
      </c>
      <c r="D70" s="27" t="s">
        <v>40</v>
      </c>
      <c r="E70" s="25">
        <v>0</v>
      </c>
      <c r="F70" s="26" t="str">
        <f t="shared" si="0"/>
        <v>-</v>
      </c>
    </row>
    <row r="71" spans="1:6" s="1" customFormat="1" ht="34.9" hidden="1" customHeight="1" x14ac:dyDescent="0.2">
      <c r="A71" s="46" t="s">
        <v>65</v>
      </c>
      <c r="B71" s="42" t="s">
        <v>31</v>
      </c>
      <c r="C71" s="24" t="s">
        <v>191</v>
      </c>
      <c r="D71" s="27" t="s">
        <v>40</v>
      </c>
      <c r="E71" s="25">
        <v>0</v>
      </c>
      <c r="F71" s="26" t="str">
        <f t="shared" si="0"/>
        <v>-</v>
      </c>
    </row>
    <row r="72" spans="1:6" s="1" customFormat="1" ht="67.5" hidden="1" customHeight="1" x14ac:dyDescent="0.2">
      <c r="A72" s="46" t="s">
        <v>253</v>
      </c>
      <c r="B72" s="42" t="s">
        <v>31</v>
      </c>
      <c r="C72" s="24" t="s">
        <v>305</v>
      </c>
      <c r="D72" s="27" t="s">
        <v>40</v>
      </c>
      <c r="E72" s="25">
        <v>0</v>
      </c>
      <c r="F72" s="26" t="str">
        <f t="shared" si="0"/>
        <v>-</v>
      </c>
    </row>
    <row r="73" spans="1:6" s="1" customFormat="1" ht="19.149999999999999" customHeight="1" x14ac:dyDescent="0.2">
      <c r="A73" s="46" t="s">
        <v>66</v>
      </c>
      <c r="B73" s="42" t="s">
        <v>31</v>
      </c>
      <c r="C73" s="24" t="s">
        <v>192</v>
      </c>
      <c r="D73" s="25">
        <f>D74+D90+D80</f>
        <v>68751300</v>
      </c>
      <c r="E73" s="25">
        <f>E74+E90+E80</f>
        <v>15840609.490000002</v>
      </c>
      <c r="F73" s="26">
        <f t="shared" si="0"/>
        <v>52910690.509999998</v>
      </c>
    </row>
    <row r="74" spans="1:6" s="1" customFormat="1" ht="17.45" customHeight="1" x14ac:dyDescent="0.2">
      <c r="A74" s="46" t="s">
        <v>67</v>
      </c>
      <c r="B74" s="42" t="s">
        <v>31</v>
      </c>
      <c r="C74" s="24" t="s">
        <v>193</v>
      </c>
      <c r="D74" s="27">
        <f>D75</f>
        <v>8700000</v>
      </c>
      <c r="E74" s="25">
        <f>E75</f>
        <v>971040.6399999999</v>
      </c>
      <c r="F74" s="26">
        <f t="shared" ref="F74:F138" si="1">IF(OR(D74="-",IF(E74="-",0,E74)&gt;=IF(D74="-",0,D74)),"-",IF(D74="-",0,D74)-IF(E74="-",0,E74))</f>
        <v>7728959.3600000003</v>
      </c>
    </row>
    <row r="75" spans="1:6" s="1" customFormat="1" ht="57" customHeight="1" x14ac:dyDescent="0.2">
      <c r="A75" s="46" t="s">
        <v>68</v>
      </c>
      <c r="B75" s="42" t="s">
        <v>31</v>
      </c>
      <c r="C75" s="24" t="s">
        <v>194</v>
      </c>
      <c r="D75" s="27">
        <v>8700000</v>
      </c>
      <c r="E75" s="25">
        <f>E76+E77+E78+E79</f>
        <v>971040.6399999999</v>
      </c>
      <c r="F75" s="26">
        <f t="shared" si="1"/>
        <v>7728959.3600000003</v>
      </c>
    </row>
    <row r="76" spans="1:6" s="1" customFormat="1" ht="102.75" customHeight="1" x14ac:dyDescent="0.2">
      <c r="A76" s="46" t="s">
        <v>69</v>
      </c>
      <c r="B76" s="42" t="s">
        <v>31</v>
      </c>
      <c r="C76" s="24" t="s">
        <v>195</v>
      </c>
      <c r="D76" s="27" t="s">
        <v>40</v>
      </c>
      <c r="E76" s="25">
        <v>921889.82</v>
      </c>
      <c r="F76" s="26" t="str">
        <f t="shared" si="1"/>
        <v>-</v>
      </c>
    </row>
    <row r="77" spans="1:6" s="1" customFormat="1" ht="69" customHeight="1" x14ac:dyDescent="0.2">
      <c r="A77" s="46" t="s">
        <v>70</v>
      </c>
      <c r="B77" s="42" t="s">
        <v>31</v>
      </c>
      <c r="C77" s="24" t="s">
        <v>196</v>
      </c>
      <c r="D77" s="27" t="s">
        <v>40</v>
      </c>
      <c r="E77" s="25">
        <v>49150.82</v>
      </c>
      <c r="F77" s="26" t="str">
        <f t="shared" si="1"/>
        <v>-</v>
      </c>
    </row>
    <row r="78" spans="1:6" ht="40.9" hidden="1" customHeight="1" x14ac:dyDescent="0.2">
      <c r="A78" s="49" t="s">
        <v>148</v>
      </c>
      <c r="B78" s="42" t="s">
        <v>31</v>
      </c>
      <c r="C78" s="24" t="s">
        <v>147</v>
      </c>
      <c r="D78" s="27" t="s">
        <v>40</v>
      </c>
      <c r="E78" s="25">
        <v>0</v>
      </c>
      <c r="F78" s="26" t="str">
        <f t="shared" si="1"/>
        <v>-</v>
      </c>
    </row>
    <row r="79" spans="1:6" ht="69" hidden="1" customHeight="1" x14ac:dyDescent="0.2">
      <c r="A79" s="46" t="s">
        <v>148</v>
      </c>
      <c r="B79" s="42" t="s">
        <v>31</v>
      </c>
      <c r="C79" s="24" t="s">
        <v>306</v>
      </c>
      <c r="D79" s="27" t="s">
        <v>40</v>
      </c>
      <c r="E79" s="25">
        <v>0</v>
      </c>
      <c r="F79" s="26" t="str">
        <f t="shared" si="1"/>
        <v>-</v>
      </c>
    </row>
    <row r="80" spans="1:6" s="1" customFormat="1" ht="24" customHeight="1" x14ac:dyDescent="0.2">
      <c r="A80" s="49" t="s">
        <v>274</v>
      </c>
      <c r="B80" s="42" t="s">
        <v>31</v>
      </c>
      <c r="C80" s="24" t="s">
        <v>275</v>
      </c>
      <c r="D80" s="27">
        <f>D81+D86</f>
        <v>32377100</v>
      </c>
      <c r="E80" s="25">
        <f>E81+E86</f>
        <v>5991857.6200000001</v>
      </c>
      <c r="F80" s="26">
        <f t="shared" si="1"/>
        <v>26385242.379999999</v>
      </c>
    </row>
    <row r="81" spans="1:6" s="1" customFormat="1" ht="24" customHeight="1" x14ac:dyDescent="0.2">
      <c r="A81" s="49" t="s">
        <v>276</v>
      </c>
      <c r="B81" s="42" t="s">
        <v>31</v>
      </c>
      <c r="C81" s="24" t="s">
        <v>277</v>
      </c>
      <c r="D81" s="27">
        <v>4629000</v>
      </c>
      <c r="E81" s="25">
        <f>E82+E83+E84</f>
        <v>3155214.6300000004</v>
      </c>
      <c r="F81" s="26">
        <f t="shared" si="1"/>
        <v>1473785.3699999996</v>
      </c>
    </row>
    <row r="82" spans="1:6" s="1" customFormat="1" ht="57.75" customHeight="1" x14ac:dyDescent="0.2">
      <c r="A82" s="49" t="s">
        <v>278</v>
      </c>
      <c r="B82" s="42" t="s">
        <v>31</v>
      </c>
      <c r="C82" s="24" t="s">
        <v>279</v>
      </c>
      <c r="D82" s="27" t="s">
        <v>40</v>
      </c>
      <c r="E82" s="25">
        <v>3109080.45</v>
      </c>
      <c r="F82" s="26" t="str">
        <f t="shared" si="1"/>
        <v>-</v>
      </c>
    </row>
    <row r="83" spans="1:6" s="1" customFormat="1" ht="37.5" customHeight="1" x14ac:dyDescent="0.2">
      <c r="A83" s="49" t="s">
        <v>280</v>
      </c>
      <c r="B83" s="42" t="s">
        <v>31</v>
      </c>
      <c r="C83" s="24" t="s">
        <v>281</v>
      </c>
      <c r="D83" s="27" t="s">
        <v>40</v>
      </c>
      <c r="E83" s="25">
        <v>46134.18</v>
      </c>
      <c r="F83" s="26" t="str">
        <f t="shared" si="1"/>
        <v>-</v>
      </c>
    </row>
    <row r="84" spans="1:6" s="1" customFormat="1" ht="65.25" hidden="1" customHeight="1" x14ac:dyDescent="0.2">
      <c r="A84" s="49" t="s">
        <v>289</v>
      </c>
      <c r="B84" s="42"/>
      <c r="C84" s="24" t="s">
        <v>288</v>
      </c>
      <c r="D84" s="27" t="s">
        <v>40</v>
      </c>
      <c r="E84" s="25">
        <v>0</v>
      </c>
      <c r="F84" s="26" t="str">
        <f t="shared" si="1"/>
        <v>-</v>
      </c>
    </row>
    <row r="85" spans="1:6" s="1" customFormat="1" ht="44.45" hidden="1" customHeight="1" x14ac:dyDescent="0.2">
      <c r="A85" s="49"/>
      <c r="B85" s="42"/>
      <c r="C85" s="24"/>
      <c r="D85" s="27"/>
      <c r="E85" s="25"/>
      <c r="F85" s="26"/>
    </row>
    <row r="86" spans="1:6" s="1" customFormat="1" ht="27" customHeight="1" x14ac:dyDescent="0.2">
      <c r="A86" s="49" t="s">
        <v>282</v>
      </c>
      <c r="B86" s="42" t="s">
        <v>31</v>
      </c>
      <c r="C86" s="24" t="s">
        <v>283</v>
      </c>
      <c r="D86" s="27">
        <v>27748100</v>
      </c>
      <c r="E86" s="25">
        <f>E87+E88+E89</f>
        <v>2836642.9899999998</v>
      </c>
      <c r="F86" s="26">
        <f t="shared" si="1"/>
        <v>24911457.010000002</v>
      </c>
    </row>
    <row r="87" spans="1:6" s="1" customFormat="1" ht="59.25" customHeight="1" x14ac:dyDescent="0.2">
      <c r="A87" s="49" t="s">
        <v>284</v>
      </c>
      <c r="B87" s="42" t="s">
        <v>31</v>
      </c>
      <c r="C87" s="24" t="s">
        <v>285</v>
      </c>
      <c r="D87" s="27" t="s">
        <v>40</v>
      </c>
      <c r="E87" s="25">
        <v>2665702.3199999998</v>
      </c>
      <c r="F87" s="26" t="str">
        <f t="shared" si="1"/>
        <v>-</v>
      </c>
    </row>
    <row r="88" spans="1:6" s="1" customFormat="1" ht="38.25" customHeight="1" x14ac:dyDescent="0.2">
      <c r="A88" s="49" t="s">
        <v>286</v>
      </c>
      <c r="B88" s="42" t="s">
        <v>31</v>
      </c>
      <c r="C88" s="24" t="s">
        <v>287</v>
      </c>
      <c r="D88" s="27" t="s">
        <v>40</v>
      </c>
      <c r="E88" s="25">
        <v>170940.67</v>
      </c>
      <c r="F88" s="26" t="str">
        <f t="shared" si="1"/>
        <v>-</v>
      </c>
    </row>
    <row r="89" spans="1:6" ht="66" hidden="1" customHeight="1" x14ac:dyDescent="0.2">
      <c r="A89" s="49" t="s">
        <v>301</v>
      </c>
      <c r="B89" s="42" t="s">
        <v>31</v>
      </c>
      <c r="C89" s="24" t="s">
        <v>302</v>
      </c>
      <c r="D89" s="27" t="s">
        <v>40</v>
      </c>
      <c r="E89" s="25">
        <v>0</v>
      </c>
      <c r="F89" s="26"/>
    </row>
    <row r="90" spans="1:6" s="54" customFormat="1" ht="26.25" customHeight="1" x14ac:dyDescent="0.2">
      <c r="A90" s="49" t="s">
        <v>71</v>
      </c>
      <c r="B90" s="43" t="s">
        <v>31</v>
      </c>
      <c r="C90" s="28" t="s">
        <v>197</v>
      </c>
      <c r="D90" s="25">
        <f>D91+D101</f>
        <v>27674200</v>
      </c>
      <c r="E90" s="25">
        <f>E91+E101</f>
        <v>8877711.2300000004</v>
      </c>
      <c r="F90" s="29">
        <f t="shared" si="1"/>
        <v>18796488.77</v>
      </c>
    </row>
    <row r="91" spans="1:6" s="54" customFormat="1" ht="24.75" customHeight="1" x14ac:dyDescent="0.2">
      <c r="A91" s="49" t="s">
        <v>72</v>
      </c>
      <c r="B91" s="43" t="s">
        <v>31</v>
      </c>
      <c r="C91" s="28" t="s">
        <v>198</v>
      </c>
      <c r="D91" s="25">
        <f>D92</f>
        <v>16596000</v>
      </c>
      <c r="E91" s="25">
        <f>E92</f>
        <v>7780000.7000000002</v>
      </c>
      <c r="F91" s="29">
        <f t="shared" si="1"/>
        <v>8815999.3000000007</v>
      </c>
    </row>
    <row r="92" spans="1:6" s="54" customFormat="1" ht="50.25" customHeight="1" x14ac:dyDescent="0.2">
      <c r="A92" s="49" t="s">
        <v>73</v>
      </c>
      <c r="B92" s="43" t="s">
        <v>31</v>
      </c>
      <c r="C92" s="28" t="s">
        <v>199</v>
      </c>
      <c r="D92" s="25">
        <v>16596000</v>
      </c>
      <c r="E92" s="25">
        <f>E93+E94+E95+E97+E96+E98+E99+E100</f>
        <v>7780000.7000000002</v>
      </c>
      <c r="F92" s="29">
        <f t="shared" si="1"/>
        <v>8815999.3000000007</v>
      </c>
    </row>
    <row r="93" spans="1:6" s="54" customFormat="1" ht="86.25" customHeight="1" x14ac:dyDescent="0.2">
      <c r="A93" s="49" t="s">
        <v>259</v>
      </c>
      <c r="B93" s="43" t="s">
        <v>31</v>
      </c>
      <c r="C93" s="28" t="s">
        <v>260</v>
      </c>
      <c r="D93" s="25" t="s">
        <v>40</v>
      </c>
      <c r="E93" s="25">
        <v>7757085.4400000004</v>
      </c>
      <c r="F93" s="29" t="s">
        <v>40</v>
      </c>
    </row>
    <row r="94" spans="1:6" s="54" customFormat="1" ht="91.5" customHeight="1" x14ac:dyDescent="0.2">
      <c r="A94" s="49" t="s">
        <v>259</v>
      </c>
      <c r="B94" s="43" t="s">
        <v>31</v>
      </c>
      <c r="C94" s="28" t="s">
        <v>261</v>
      </c>
      <c r="D94" s="25" t="s">
        <v>40</v>
      </c>
      <c r="E94" s="25">
        <v>39247.97</v>
      </c>
      <c r="F94" s="29" t="s">
        <v>40</v>
      </c>
    </row>
    <row r="95" spans="1:6" s="54" customFormat="1" ht="44.25" hidden="1" customHeight="1" x14ac:dyDescent="0.2">
      <c r="A95" s="49" t="s">
        <v>262</v>
      </c>
      <c r="B95" s="43" t="s">
        <v>31</v>
      </c>
      <c r="C95" s="28" t="s">
        <v>263</v>
      </c>
      <c r="D95" s="25" t="s">
        <v>40</v>
      </c>
      <c r="E95" s="25">
        <v>0</v>
      </c>
      <c r="F95" s="29" t="s">
        <v>40</v>
      </c>
    </row>
    <row r="96" spans="1:6" s="54" customFormat="1" ht="64.5" hidden="1" customHeight="1" x14ac:dyDescent="0.2">
      <c r="A96" s="49" t="s">
        <v>264</v>
      </c>
      <c r="B96" s="43" t="s">
        <v>31</v>
      </c>
      <c r="C96" s="28" t="s">
        <v>265</v>
      </c>
      <c r="D96" s="25" t="s">
        <v>40</v>
      </c>
      <c r="E96" s="25">
        <v>0</v>
      </c>
      <c r="F96" s="29"/>
    </row>
    <row r="97" spans="1:6" s="54" customFormat="1" ht="42.6" hidden="1" customHeight="1" x14ac:dyDescent="0.2">
      <c r="A97" s="49" t="s">
        <v>266</v>
      </c>
      <c r="B97" s="43" t="s">
        <v>31</v>
      </c>
      <c r="C97" s="28" t="s">
        <v>267</v>
      </c>
      <c r="D97" s="25" t="s">
        <v>40</v>
      </c>
      <c r="E97" s="25">
        <v>0</v>
      </c>
      <c r="F97" s="29" t="s">
        <v>40</v>
      </c>
    </row>
    <row r="98" spans="1:6" s="54" customFormat="1" ht="76.900000000000006" hidden="1" customHeight="1" x14ac:dyDescent="0.2">
      <c r="A98" s="49" t="s">
        <v>264</v>
      </c>
      <c r="B98" s="43" t="s">
        <v>31</v>
      </c>
      <c r="C98" s="28" t="s">
        <v>265</v>
      </c>
      <c r="D98" s="25" t="s">
        <v>40</v>
      </c>
      <c r="E98" s="25">
        <v>0</v>
      </c>
      <c r="F98" s="29" t="s">
        <v>40</v>
      </c>
    </row>
    <row r="99" spans="1:6" s="54" customFormat="1" ht="86.25" hidden="1" customHeight="1" x14ac:dyDescent="0.2">
      <c r="A99" s="49" t="s">
        <v>264</v>
      </c>
      <c r="B99" s="43" t="s">
        <v>31</v>
      </c>
      <c r="C99" s="28" t="s">
        <v>265</v>
      </c>
      <c r="D99" s="25" t="s">
        <v>40</v>
      </c>
      <c r="E99" s="25">
        <v>0</v>
      </c>
      <c r="F99" s="29" t="s">
        <v>40</v>
      </c>
    </row>
    <row r="100" spans="1:6" s="54" customFormat="1" ht="59.25" customHeight="1" x14ac:dyDescent="0.2">
      <c r="A100" s="49" t="s">
        <v>334</v>
      </c>
      <c r="B100" s="43" t="s">
        <v>31</v>
      </c>
      <c r="C100" s="28" t="s">
        <v>267</v>
      </c>
      <c r="D100" s="25" t="s">
        <v>40</v>
      </c>
      <c r="E100" s="25">
        <v>-16332.71</v>
      </c>
      <c r="F100" s="29" t="s">
        <v>40</v>
      </c>
    </row>
    <row r="101" spans="1:6" s="54" customFormat="1" ht="19.149999999999999" customHeight="1" x14ac:dyDescent="0.2">
      <c r="A101" s="49" t="s">
        <v>74</v>
      </c>
      <c r="B101" s="43" t="s">
        <v>31</v>
      </c>
      <c r="C101" s="28" t="s">
        <v>200</v>
      </c>
      <c r="D101" s="25">
        <f>D102</f>
        <v>11078200</v>
      </c>
      <c r="E101" s="25">
        <f>E102</f>
        <v>1097710.53</v>
      </c>
      <c r="F101" s="29">
        <f t="shared" si="1"/>
        <v>9980489.4700000007</v>
      </c>
    </row>
    <row r="102" spans="1:6" s="54" customFormat="1" ht="55.5" customHeight="1" x14ac:dyDescent="0.2">
      <c r="A102" s="49" t="s">
        <v>75</v>
      </c>
      <c r="B102" s="43" t="s">
        <v>31</v>
      </c>
      <c r="C102" s="28" t="s">
        <v>201</v>
      </c>
      <c r="D102" s="25">
        <v>11078200</v>
      </c>
      <c r="E102" s="25">
        <f>E103+E104+E105+E106</f>
        <v>1097710.53</v>
      </c>
      <c r="F102" s="29">
        <f t="shared" si="1"/>
        <v>9980489.4700000007</v>
      </c>
    </row>
    <row r="103" spans="1:6" s="54" customFormat="1" ht="90" customHeight="1" x14ac:dyDescent="0.2">
      <c r="A103" s="49" t="s">
        <v>268</v>
      </c>
      <c r="B103" s="43" t="s">
        <v>31</v>
      </c>
      <c r="C103" s="28" t="s">
        <v>269</v>
      </c>
      <c r="D103" s="25" t="s">
        <v>40</v>
      </c>
      <c r="E103" s="25">
        <v>1052315.93</v>
      </c>
      <c r="F103" s="29" t="s">
        <v>40</v>
      </c>
    </row>
    <row r="104" spans="1:6" s="54" customFormat="1" ht="61.5" customHeight="1" x14ac:dyDescent="0.2">
      <c r="A104" s="49" t="s">
        <v>270</v>
      </c>
      <c r="B104" s="43" t="s">
        <v>31</v>
      </c>
      <c r="C104" s="28" t="s">
        <v>271</v>
      </c>
      <c r="D104" s="25" t="s">
        <v>40</v>
      </c>
      <c r="E104" s="25">
        <v>45394.6</v>
      </c>
      <c r="F104" s="29" t="s">
        <v>40</v>
      </c>
    </row>
    <row r="105" spans="1:6" s="2" customFormat="1" ht="69" hidden="1" customHeight="1" x14ac:dyDescent="0.2">
      <c r="A105" s="49" t="s">
        <v>273</v>
      </c>
      <c r="B105" s="43"/>
      <c r="C105" s="28" t="s">
        <v>272</v>
      </c>
      <c r="D105" s="25" t="s">
        <v>40</v>
      </c>
      <c r="E105" s="25">
        <v>0</v>
      </c>
      <c r="F105" s="29"/>
    </row>
    <row r="106" spans="1:6" s="2" customFormat="1" ht="80.25" hidden="1" customHeight="1" x14ac:dyDescent="0.2">
      <c r="A106" s="49" t="s">
        <v>273</v>
      </c>
      <c r="B106" s="43" t="s">
        <v>31</v>
      </c>
      <c r="C106" s="28" t="s">
        <v>272</v>
      </c>
      <c r="D106" s="25" t="s">
        <v>40</v>
      </c>
      <c r="E106" s="25">
        <v>0</v>
      </c>
      <c r="F106" s="29"/>
    </row>
    <row r="107" spans="1:6" s="2" customFormat="1" ht="54.75" hidden="1" customHeight="1" x14ac:dyDescent="0.2">
      <c r="A107" s="49" t="s">
        <v>337</v>
      </c>
      <c r="B107" s="43" t="s">
        <v>31</v>
      </c>
      <c r="C107" s="28" t="s">
        <v>338</v>
      </c>
      <c r="D107" s="25" t="s">
        <v>40</v>
      </c>
      <c r="E107" s="25">
        <f>E108</f>
        <v>0</v>
      </c>
      <c r="F107" s="29"/>
    </row>
    <row r="108" spans="1:6" s="2" customFormat="1" ht="24" hidden="1" customHeight="1" x14ac:dyDescent="0.2">
      <c r="A108" s="49" t="s">
        <v>339</v>
      </c>
      <c r="B108" s="43" t="s">
        <v>31</v>
      </c>
      <c r="C108" s="28" t="s">
        <v>340</v>
      </c>
      <c r="D108" s="25" t="s">
        <v>40</v>
      </c>
      <c r="E108" s="25">
        <f>E109</f>
        <v>0</v>
      </c>
      <c r="F108" s="29"/>
    </row>
    <row r="109" spans="1:6" s="2" customFormat="1" ht="35.25" hidden="1" customHeight="1" x14ac:dyDescent="0.2">
      <c r="A109" s="49" t="s">
        <v>341</v>
      </c>
      <c r="B109" s="43" t="s">
        <v>31</v>
      </c>
      <c r="C109" s="28" t="s">
        <v>342</v>
      </c>
      <c r="D109" s="25" t="s">
        <v>40</v>
      </c>
      <c r="E109" s="25">
        <f>E110</f>
        <v>0</v>
      </c>
      <c r="F109" s="29"/>
    </row>
    <row r="110" spans="1:6" s="2" customFormat="1" ht="49.5" hidden="1" customHeight="1" x14ac:dyDescent="0.2">
      <c r="A110" s="49" t="s">
        <v>343</v>
      </c>
      <c r="B110" s="43" t="s">
        <v>31</v>
      </c>
      <c r="C110" s="28" t="s">
        <v>344</v>
      </c>
      <c r="D110" s="25" t="s">
        <v>40</v>
      </c>
      <c r="E110" s="25">
        <v>0</v>
      </c>
      <c r="F110" s="29"/>
    </row>
    <row r="111" spans="1:6" s="2" customFormat="1" ht="51.75" customHeight="1" x14ac:dyDescent="0.2">
      <c r="A111" s="49" t="s">
        <v>76</v>
      </c>
      <c r="B111" s="43" t="s">
        <v>31</v>
      </c>
      <c r="C111" s="28" t="s">
        <v>77</v>
      </c>
      <c r="D111" s="25">
        <f>D112+D122+D119</f>
        <v>6556200</v>
      </c>
      <c r="E111" s="25">
        <f>E112+E122+E119</f>
        <v>4766132.2300000004</v>
      </c>
      <c r="F111" s="29">
        <f t="shared" si="1"/>
        <v>1790067.7699999996</v>
      </c>
    </row>
    <row r="112" spans="1:6" s="2" customFormat="1" ht="100.5" customHeight="1" x14ac:dyDescent="0.2">
      <c r="A112" s="48" t="s">
        <v>78</v>
      </c>
      <c r="B112" s="43" t="s">
        <v>31</v>
      </c>
      <c r="C112" s="28" t="s">
        <v>79</v>
      </c>
      <c r="D112" s="25">
        <f>D113+D115+D117</f>
        <v>4438800</v>
      </c>
      <c r="E112" s="25">
        <f>E113+E115+E117</f>
        <v>3281970.6500000004</v>
      </c>
      <c r="F112" s="29">
        <f t="shared" si="1"/>
        <v>1156829.3499999996</v>
      </c>
    </row>
    <row r="113" spans="1:6" s="2" customFormat="1" ht="72.75" customHeight="1" x14ac:dyDescent="0.2">
      <c r="A113" s="49" t="s">
        <v>80</v>
      </c>
      <c r="B113" s="43" t="s">
        <v>31</v>
      </c>
      <c r="C113" s="28" t="s">
        <v>202</v>
      </c>
      <c r="D113" s="25">
        <f>D114</f>
        <v>2344600</v>
      </c>
      <c r="E113" s="25">
        <f>E114</f>
        <v>1808610.26</v>
      </c>
      <c r="F113" s="29">
        <f t="shared" si="1"/>
        <v>535989.74</v>
      </c>
    </row>
    <row r="114" spans="1:6" s="2" customFormat="1" ht="93.75" customHeight="1" x14ac:dyDescent="0.2">
      <c r="A114" s="48" t="s">
        <v>81</v>
      </c>
      <c r="B114" s="43" t="s">
        <v>31</v>
      </c>
      <c r="C114" s="28" t="s">
        <v>203</v>
      </c>
      <c r="D114" s="25">
        <v>2344600</v>
      </c>
      <c r="E114" s="25">
        <v>1808610.26</v>
      </c>
      <c r="F114" s="29">
        <f t="shared" si="1"/>
        <v>535989.74</v>
      </c>
    </row>
    <row r="115" spans="1:6" s="2" customFormat="1" ht="100.5" customHeight="1" x14ac:dyDescent="0.2">
      <c r="A115" s="48" t="s">
        <v>82</v>
      </c>
      <c r="B115" s="43" t="s">
        <v>31</v>
      </c>
      <c r="C115" s="28" t="s">
        <v>204</v>
      </c>
      <c r="D115" s="25">
        <f>D116</f>
        <v>74200</v>
      </c>
      <c r="E115" s="25">
        <f>E116</f>
        <v>72161.38</v>
      </c>
      <c r="F115" s="29">
        <f t="shared" si="1"/>
        <v>2038.6199999999953</v>
      </c>
    </row>
    <row r="116" spans="1:6" s="2" customFormat="1" ht="86.25" customHeight="1" x14ac:dyDescent="0.2">
      <c r="A116" s="49" t="s">
        <v>83</v>
      </c>
      <c r="B116" s="43" t="s">
        <v>31</v>
      </c>
      <c r="C116" s="28" t="s">
        <v>205</v>
      </c>
      <c r="D116" s="25">
        <v>74200</v>
      </c>
      <c r="E116" s="25">
        <v>72161.38</v>
      </c>
      <c r="F116" s="29">
        <f t="shared" si="1"/>
        <v>2038.6199999999953</v>
      </c>
    </row>
    <row r="117" spans="1:6" s="1" customFormat="1" ht="49.5" customHeight="1" x14ac:dyDescent="0.2">
      <c r="A117" s="46" t="s">
        <v>84</v>
      </c>
      <c r="B117" s="42" t="s">
        <v>31</v>
      </c>
      <c r="C117" s="24" t="s">
        <v>206</v>
      </c>
      <c r="D117" s="25">
        <f>D118</f>
        <v>2020000</v>
      </c>
      <c r="E117" s="25">
        <f>E118</f>
        <v>1401199.01</v>
      </c>
      <c r="F117" s="26">
        <f t="shared" si="1"/>
        <v>618800.99</v>
      </c>
    </row>
    <row r="118" spans="1:6" s="1" customFormat="1" ht="49.5" customHeight="1" x14ac:dyDescent="0.2">
      <c r="A118" s="46" t="s">
        <v>85</v>
      </c>
      <c r="B118" s="42" t="s">
        <v>31</v>
      </c>
      <c r="C118" s="24" t="s">
        <v>207</v>
      </c>
      <c r="D118" s="27">
        <v>2020000</v>
      </c>
      <c r="E118" s="25">
        <v>1401199.01</v>
      </c>
      <c r="F118" s="26">
        <f t="shared" si="1"/>
        <v>618800.99</v>
      </c>
    </row>
    <row r="119" spans="1:6" s="1" customFormat="1" ht="36.6" customHeight="1" x14ac:dyDescent="0.2">
      <c r="A119" s="46" t="s">
        <v>86</v>
      </c>
      <c r="B119" s="42" t="s">
        <v>31</v>
      </c>
      <c r="C119" s="24" t="s">
        <v>208</v>
      </c>
      <c r="D119" s="27">
        <f>D120</f>
        <v>156800</v>
      </c>
      <c r="E119" s="25">
        <f>E120</f>
        <v>156796</v>
      </c>
      <c r="F119" s="26">
        <f t="shared" si="1"/>
        <v>4</v>
      </c>
    </row>
    <row r="120" spans="1:6" s="1" customFormat="1" ht="67.5" customHeight="1" x14ac:dyDescent="0.2">
      <c r="A120" s="46" t="s">
        <v>87</v>
      </c>
      <c r="B120" s="42" t="s">
        <v>31</v>
      </c>
      <c r="C120" s="24" t="s">
        <v>209</v>
      </c>
      <c r="D120" s="27">
        <f>D121</f>
        <v>156800</v>
      </c>
      <c r="E120" s="25">
        <f>E121</f>
        <v>156796</v>
      </c>
      <c r="F120" s="26">
        <f t="shared" si="1"/>
        <v>4</v>
      </c>
    </row>
    <row r="121" spans="1:6" s="1" customFormat="1" ht="69.75" customHeight="1" x14ac:dyDescent="0.2">
      <c r="A121" s="46" t="s">
        <v>88</v>
      </c>
      <c r="B121" s="42" t="s">
        <v>31</v>
      </c>
      <c r="C121" s="24" t="s">
        <v>210</v>
      </c>
      <c r="D121" s="27">
        <v>156800</v>
      </c>
      <c r="E121" s="25">
        <v>156796</v>
      </c>
      <c r="F121" s="26">
        <f t="shared" si="1"/>
        <v>4</v>
      </c>
    </row>
    <row r="122" spans="1:6" s="1" customFormat="1" ht="102.75" customHeight="1" x14ac:dyDescent="0.2">
      <c r="A122" s="47" t="s">
        <v>89</v>
      </c>
      <c r="B122" s="42" t="s">
        <v>31</v>
      </c>
      <c r="C122" s="24" t="s">
        <v>211</v>
      </c>
      <c r="D122" s="27">
        <f>D123+D125</f>
        <v>1960600</v>
      </c>
      <c r="E122" s="25">
        <f>E123+E125</f>
        <v>1327365.58</v>
      </c>
      <c r="F122" s="26">
        <f t="shared" si="1"/>
        <v>633234.41999999993</v>
      </c>
    </row>
    <row r="123" spans="1:6" s="1" customFormat="1" ht="94.5" customHeight="1" x14ac:dyDescent="0.2">
      <c r="A123" s="47" t="s">
        <v>90</v>
      </c>
      <c r="B123" s="42" t="s">
        <v>31</v>
      </c>
      <c r="C123" s="24" t="s">
        <v>212</v>
      </c>
      <c r="D123" s="27">
        <f>D124</f>
        <v>655000</v>
      </c>
      <c r="E123" s="25">
        <f>E124</f>
        <v>381816.7</v>
      </c>
      <c r="F123" s="26">
        <f t="shared" si="1"/>
        <v>273183.3</v>
      </c>
    </row>
    <row r="124" spans="1:6" s="1" customFormat="1" ht="91.5" customHeight="1" x14ac:dyDescent="0.2">
      <c r="A124" s="46" t="s">
        <v>91</v>
      </c>
      <c r="B124" s="42" t="s">
        <v>31</v>
      </c>
      <c r="C124" s="24" t="s">
        <v>213</v>
      </c>
      <c r="D124" s="27">
        <v>655000</v>
      </c>
      <c r="E124" s="25">
        <v>381816.7</v>
      </c>
      <c r="F124" s="26">
        <f t="shared" si="1"/>
        <v>273183.3</v>
      </c>
    </row>
    <row r="125" spans="1:6" s="1" customFormat="1" ht="135.75" customHeight="1" x14ac:dyDescent="0.2">
      <c r="A125" s="46" t="s">
        <v>350</v>
      </c>
      <c r="B125" s="42" t="s">
        <v>31</v>
      </c>
      <c r="C125" s="24" t="s">
        <v>351</v>
      </c>
      <c r="D125" s="27">
        <f>D126</f>
        <v>1305600</v>
      </c>
      <c r="E125" s="25">
        <f>E126</f>
        <v>945548.88</v>
      </c>
      <c r="F125" s="26" t="s">
        <v>40</v>
      </c>
    </row>
    <row r="126" spans="1:6" s="1" customFormat="1" ht="133.5" customHeight="1" x14ac:dyDescent="0.2">
      <c r="A126" s="46" t="s">
        <v>348</v>
      </c>
      <c r="B126" s="42" t="s">
        <v>31</v>
      </c>
      <c r="C126" s="24" t="s">
        <v>349</v>
      </c>
      <c r="D126" s="27">
        <v>1305600</v>
      </c>
      <c r="E126" s="25">
        <v>945548.88</v>
      </c>
      <c r="F126" s="26" t="s">
        <v>40</v>
      </c>
    </row>
    <row r="127" spans="1:6" s="1" customFormat="1" ht="30.75" customHeight="1" x14ac:dyDescent="0.2">
      <c r="A127" s="46" t="s">
        <v>92</v>
      </c>
      <c r="B127" s="42" t="s">
        <v>31</v>
      </c>
      <c r="C127" s="24" t="s">
        <v>214</v>
      </c>
      <c r="D127" s="27">
        <f t="shared" ref="D127:E129" si="2">D128</f>
        <v>2823200</v>
      </c>
      <c r="E127" s="25">
        <f t="shared" si="2"/>
        <v>2823183.25</v>
      </c>
      <c r="F127" s="26">
        <f t="shared" si="1"/>
        <v>16.75</v>
      </c>
    </row>
    <row r="128" spans="1:6" s="1" customFormat="1" ht="38.25" customHeight="1" x14ac:dyDescent="0.2">
      <c r="A128" s="46" t="s">
        <v>93</v>
      </c>
      <c r="B128" s="42" t="s">
        <v>31</v>
      </c>
      <c r="C128" s="24" t="s">
        <v>215</v>
      </c>
      <c r="D128" s="27">
        <f t="shared" si="2"/>
        <v>2823200</v>
      </c>
      <c r="E128" s="25">
        <f t="shared" si="2"/>
        <v>2823183.25</v>
      </c>
      <c r="F128" s="26">
        <f t="shared" si="1"/>
        <v>16.75</v>
      </c>
    </row>
    <row r="129" spans="1:6" s="1" customFormat="1" ht="25.5" customHeight="1" x14ac:dyDescent="0.2">
      <c r="A129" s="46" t="s">
        <v>94</v>
      </c>
      <c r="B129" s="42" t="s">
        <v>31</v>
      </c>
      <c r="C129" s="24" t="s">
        <v>216</v>
      </c>
      <c r="D129" s="27">
        <f t="shared" si="2"/>
        <v>2823200</v>
      </c>
      <c r="E129" s="25">
        <f t="shared" si="2"/>
        <v>2823183.25</v>
      </c>
      <c r="F129" s="26">
        <f t="shared" si="1"/>
        <v>16.75</v>
      </c>
    </row>
    <row r="130" spans="1:6" s="1" customFormat="1" ht="34.5" customHeight="1" x14ac:dyDescent="0.2">
      <c r="A130" s="46" t="s">
        <v>95</v>
      </c>
      <c r="B130" s="42" t="s">
        <v>31</v>
      </c>
      <c r="C130" s="24" t="s">
        <v>217</v>
      </c>
      <c r="D130" s="27">
        <v>2823200</v>
      </c>
      <c r="E130" s="25">
        <v>2823183.25</v>
      </c>
      <c r="F130" s="26">
        <f t="shared" si="1"/>
        <v>16.75</v>
      </c>
    </row>
    <row r="131" spans="1:6" s="1" customFormat="1" ht="36.75" customHeight="1" x14ac:dyDescent="0.2">
      <c r="A131" s="46" t="s">
        <v>96</v>
      </c>
      <c r="B131" s="42" t="s">
        <v>31</v>
      </c>
      <c r="C131" s="24" t="s">
        <v>97</v>
      </c>
      <c r="D131" s="27">
        <f>D138+D145</f>
        <v>619100</v>
      </c>
      <c r="E131" s="25">
        <f>E132+E138+E145+E135</f>
        <v>638155.68999999994</v>
      </c>
      <c r="F131" s="26" t="str">
        <f t="shared" si="1"/>
        <v>-</v>
      </c>
    </row>
    <row r="132" spans="1:6" s="2" customFormat="1" ht="95.25" hidden="1" customHeight="1" x14ac:dyDescent="0.2">
      <c r="A132" s="48" t="s">
        <v>98</v>
      </c>
      <c r="B132" s="43" t="s">
        <v>31</v>
      </c>
      <c r="C132" s="28" t="s">
        <v>218</v>
      </c>
      <c r="D132" s="25">
        <f>D133</f>
        <v>0</v>
      </c>
      <c r="E132" s="25">
        <f>E133</f>
        <v>0</v>
      </c>
      <c r="F132" s="29" t="str">
        <f t="shared" si="1"/>
        <v>-</v>
      </c>
    </row>
    <row r="133" spans="1:6" s="2" customFormat="1" ht="121.5" hidden="1" customHeight="1" x14ac:dyDescent="0.2">
      <c r="A133" s="48" t="s">
        <v>99</v>
      </c>
      <c r="B133" s="43" t="s">
        <v>31</v>
      </c>
      <c r="C133" s="28" t="s">
        <v>219</v>
      </c>
      <c r="D133" s="25">
        <f>D134</f>
        <v>0</v>
      </c>
      <c r="E133" s="25">
        <f>E134</f>
        <v>0</v>
      </c>
      <c r="F133" s="29" t="str">
        <f t="shared" si="1"/>
        <v>-</v>
      </c>
    </row>
    <row r="134" spans="1:6" s="2" customFormat="1" ht="117" hidden="1" customHeight="1" x14ac:dyDescent="0.2">
      <c r="A134" s="48" t="s">
        <v>100</v>
      </c>
      <c r="B134" s="43" t="s">
        <v>31</v>
      </c>
      <c r="C134" s="28" t="s">
        <v>220</v>
      </c>
      <c r="D134" s="25">
        <v>0</v>
      </c>
      <c r="E134" s="25">
        <v>0</v>
      </c>
      <c r="F134" s="29" t="str">
        <f t="shared" si="1"/>
        <v>-</v>
      </c>
    </row>
    <row r="135" spans="1:6" s="60" customFormat="1" ht="89.25" hidden="1" customHeight="1" x14ac:dyDescent="0.2">
      <c r="A135" s="55" t="s">
        <v>98</v>
      </c>
      <c r="B135" s="56" t="s">
        <v>31</v>
      </c>
      <c r="C135" s="57" t="s">
        <v>218</v>
      </c>
      <c r="D135" s="58">
        <v>0</v>
      </c>
      <c r="E135" s="58">
        <f>E136</f>
        <v>0</v>
      </c>
      <c r="F135" s="59"/>
    </row>
    <row r="136" spans="1:6" s="60" customFormat="1" ht="107.25" hidden="1" customHeight="1" x14ac:dyDescent="0.2">
      <c r="A136" s="55" t="s">
        <v>99</v>
      </c>
      <c r="B136" s="56" t="s">
        <v>31</v>
      </c>
      <c r="C136" s="57" t="s">
        <v>219</v>
      </c>
      <c r="D136" s="58">
        <v>0</v>
      </c>
      <c r="E136" s="58">
        <f>E137</f>
        <v>0</v>
      </c>
      <c r="F136" s="59" t="str">
        <f t="shared" si="1"/>
        <v>-</v>
      </c>
    </row>
    <row r="137" spans="1:6" s="60" customFormat="1" ht="98.25" hidden="1" customHeight="1" x14ac:dyDescent="0.2">
      <c r="A137" s="55" t="s">
        <v>100</v>
      </c>
      <c r="B137" s="56" t="s">
        <v>31</v>
      </c>
      <c r="C137" s="57" t="s">
        <v>220</v>
      </c>
      <c r="D137" s="58">
        <v>0</v>
      </c>
      <c r="E137" s="58">
        <v>0</v>
      </c>
      <c r="F137" s="59" t="str">
        <f t="shared" si="1"/>
        <v>-</v>
      </c>
    </row>
    <row r="138" spans="1:6" s="1" customFormat="1" ht="51" customHeight="1" x14ac:dyDescent="0.2">
      <c r="A138" s="46" t="s">
        <v>101</v>
      </c>
      <c r="B138" s="42" t="s">
        <v>31</v>
      </c>
      <c r="C138" s="24" t="s">
        <v>221</v>
      </c>
      <c r="D138" s="27">
        <f>D139+D141</f>
        <v>531000</v>
      </c>
      <c r="E138" s="25">
        <f>E139+E143</f>
        <v>548896.96</v>
      </c>
      <c r="F138" s="26" t="str">
        <f t="shared" si="1"/>
        <v>-</v>
      </c>
    </row>
    <row r="139" spans="1:6" s="1" customFormat="1" ht="54.75" customHeight="1" x14ac:dyDescent="0.2">
      <c r="A139" s="46" t="s">
        <v>102</v>
      </c>
      <c r="B139" s="42" t="s">
        <v>31</v>
      </c>
      <c r="C139" s="24" t="s">
        <v>222</v>
      </c>
      <c r="D139" s="27">
        <f>D140</f>
        <v>531000</v>
      </c>
      <c r="E139" s="25">
        <f>E140</f>
        <v>548896.96</v>
      </c>
      <c r="F139" s="26" t="str">
        <f t="shared" ref="F139:F199" si="3">IF(OR(D139="-",IF(E139="-",0,E139)&gt;=IF(D139="-",0,D139)),"-",IF(D139="-",0,D139)-IF(E139="-",0,E139))</f>
        <v>-</v>
      </c>
    </row>
    <row r="140" spans="1:6" s="1" customFormat="1" ht="63.75" customHeight="1" x14ac:dyDescent="0.2">
      <c r="A140" s="46" t="s">
        <v>103</v>
      </c>
      <c r="B140" s="42" t="s">
        <v>31</v>
      </c>
      <c r="C140" s="24" t="s">
        <v>223</v>
      </c>
      <c r="D140" s="27">
        <v>531000</v>
      </c>
      <c r="E140" s="25">
        <v>548896.96</v>
      </c>
      <c r="F140" s="26" t="str">
        <f t="shared" si="3"/>
        <v>-</v>
      </c>
    </row>
    <row r="141" spans="1:6" s="1" customFormat="1" ht="37.9" hidden="1" customHeight="1" x14ac:dyDescent="0.2">
      <c r="A141" s="46" t="s">
        <v>152</v>
      </c>
      <c r="B141" s="42" t="s">
        <v>31</v>
      </c>
      <c r="C141" s="24" t="s">
        <v>224</v>
      </c>
      <c r="D141" s="27">
        <f>D142</f>
        <v>0</v>
      </c>
      <c r="E141" s="25">
        <f>E142</f>
        <v>0</v>
      </c>
      <c r="F141" s="26" t="s">
        <v>40</v>
      </c>
    </row>
    <row r="142" spans="1:6" s="1" customFormat="1" ht="48" hidden="1" customHeight="1" x14ac:dyDescent="0.2">
      <c r="A142" s="46" t="s">
        <v>153</v>
      </c>
      <c r="B142" s="42" t="s">
        <v>31</v>
      </c>
      <c r="C142" s="24" t="s">
        <v>225</v>
      </c>
      <c r="D142" s="27">
        <v>0</v>
      </c>
      <c r="E142" s="25">
        <v>0</v>
      </c>
      <c r="F142" s="26" t="s">
        <v>40</v>
      </c>
    </row>
    <row r="143" spans="1:6" s="39" customFormat="1" ht="62.45" hidden="1" customHeight="1" x14ac:dyDescent="0.2">
      <c r="A143" s="46" t="s">
        <v>152</v>
      </c>
      <c r="B143" s="44" t="s">
        <v>31</v>
      </c>
      <c r="C143" s="24" t="s">
        <v>224</v>
      </c>
      <c r="D143" s="27">
        <v>0</v>
      </c>
      <c r="E143" s="25">
        <f>E144</f>
        <v>0</v>
      </c>
      <c r="F143" s="26" t="s">
        <v>40</v>
      </c>
    </row>
    <row r="144" spans="1:6" s="2" customFormat="1" ht="58.9" hidden="1" customHeight="1" x14ac:dyDescent="0.2">
      <c r="A144" s="49" t="s">
        <v>153</v>
      </c>
      <c r="B144" s="43" t="s">
        <v>31</v>
      </c>
      <c r="C144" s="28" t="s">
        <v>225</v>
      </c>
      <c r="D144" s="25">
        <v>0</v>
      </c>
      <c r="E144" s="25">
        <v>0</v>
      </c>
      <c r="F144" s="29" t="s">
        <v>40</v>
      </c>
    </row>
    <row r="145" spans="1:6" s="1" customFormat="1" ht="90" customHeight="1" x14ac:dyDescent="0.2">
      <c r="A145" s="46" t="s">
        <v>104</v>
      </c>
      <c r="B145" s="42" t="s">
        <v>31</v>
      </c>
      <c r="C145" s="24" t="s">
        <v>226</v>
      </c>
      <c r="D145" s="27">
        <f>D146</f>
        <v>88100</v>
      </c>
      <c r="E145" s="25">
        <f>E146</f>
        <v>89258.73</v>
      </c>
      <c r="F145" s="26" t="str">
        <f t="shared" si="3"/>
        <v>-</v>
      </c>
    </row>
    <row r="146" spans="1:6" s="1" customFormat="1" ht="95.25" customHeight="1" x14ac:dyDescent="0.2">
      <c r="A146" s="46" t="s">
        <v>105</v>
      </c>
      <c r="B146" s="42" t="s">
        <v>31</v>
      </c>
      <c r="C146" s="24" t="s">
        <v>227</v>
      </c>
      <c r="D146" s="27">
        <f>D147</f>
        <v>88100</v>
      </c>
      <c r="E146" s="25">
        <f>E147</f>
        <v>89258.73</v>
      </c>
      <c r="F146" s="26" t="str">
        <f t="shared" si="3"/>
        <v>-</v>
      </c>
    </row>
    <row r="147" spans="1:6" s="1" customFormat="1" ht="102" customHeight="1" x14ac:dyDescent="0.2">
      <c r="A147" s="47" t="s">
        <v>106</v>
      </c>
      <c r="B147" s="42" t="s">
        <v>31</v>
      </c>
      <c r="C147" s="24" t="s">
        <v>228</v>
      </c>
      <c r="D147" s="27">
        <v>88100</v>
      </c>
      <c r="E147" s="25">
        <v>89258.73</v>
      </c>
      <c r="F147" s="26" t="str">
        <f t="shared" si="3"/>
        <v>-</v>
      </c>
    </row>
    <row r="148" spans="1:6" s="1" customFormat="1" ht="18.600000000000001" customHeight="1" x14ac:dyDescent="0.2">
      <c r="A148" s="46" t="s">
        <v>107</v>
      </c>
      <c r="B148" s="42" t="s">
        <v>31</v>
      </c>
      <c r="C148" s="24" t="s">
        <v>108</v>
      </c>
      <c r="D148" s="27">
        <f>D152+D154+D166</f>
        <v>176800</v>
      </c>
      <c r="E148" s="27">
        <f>E152+E154+E166</f>
        <v>162303.95000000001</v>
      </c>
      <c r="F148" s="26">
        <f t="shared" si="3"/>
        <v>14496.049999999988</v>
      </c>
    </row>
    <row r="149" spans="1:6" s="1" customFormat="1" ht="51.6" hidden="1" customHeight="1" x14ac:dyDescent="0.2">
      <c r="A149" s="46" t="s">
        <v>156</v>
      </c>
      <c r="B149" s="42" t="s">
        <v>31</v>
      </c>
      <c r="C149" s="24" t="s">
        <v>229</v>
      </c>
      <c r="D149" s="27" t="s">
        <v>40</v>
      </c>
      <c r="E149" s="25">
        <v>0</v>
      </c>
      <c r="F149" s="26" t="s">
        <v>40</v>
      </c>
    </row>
    <row r="150" spans="1:6" s="1" customFormat="1" ht="49.9" hidden="1" customHeight="1" x14ac:dyDescent="0.2">
      <c r="A150" s="46" t="s">
        <v>157</v>
      </c>
      <c r="B150" s="42" t="s">
        <v>31</v>
      </c>
      <c r="C150" s="24" t="s">
        <v>230</v>
      </c>
      <c r="D150" s="27" t="s">
        <v>40</v>
      </c>
      <c r="E150" s="25">
        <v>0</v>
      </c>
      <c r="F150" s="26" t="s">
        <v>40</v>
      </c>
    </row>
    <row r="151" spans="1:6" s="1" customFormat="1" ht="77.45" hidden="1" customHeight="1" x14ac:dyDescent="0.2">
      <c r="A151" s="46" t="s">
        <v>158</v>
      </c>
      <c r="B151" s="42" t="s">
        <v>31</v>
      </c>
      <c r="C151" s="24" t="s">
        <v>231</v>
      </c>
      <c r="D151" s="27" t="s">
        <v>40</v>
      </c>
      <c r="E151" s="25">
        <v>0</v>
      </c>
      <c r="F151" s="26" t="s">
        <v>40</v>
      </c>
    </row>
    <row r="152" spans="1:6" s="1" customFormat="1" ht="52.9" customHeight="1" x14ac:dyDescent="0.2">
      <c r="A152" s="46" t="s">
        <v>307</v>
      </c>
      <c r="B152" s="42" t="s">
        <v>31</v>
      </c>
      <c r="C152" s="24" t="s">
        <v>308</v>
      </c>
      <c r="D152" s="27">
        <f>D153</f>
        <v>8000</v>
      </c>
      <c r="E152" s="25">
        <f>E153</f>
        <v>8000</v>
      </c>
      <c r="F152" s="26"/>
    </row>
    <row r="153" spans="1:6" s="1" customFormat="1" ht="63.6" customHeight="1" x14ac:dyDescent="0.2">
      <c r="A153" s="46" t="s">
        <v>309</v>
      </c>
      <c r="B153" s="42" t="s">
        <v>31</v>
      </c>
      <c r="C153" s="24" t="s">
        <v>310</v>
      </c>
      <c r="D153" s="27">
        <v>8000</v>
      </c>
      <c r="E153" s="25">
        <v>8000</v>
      </c>
      <c r="F153" s="26"/>
    </row>
    <row r="154" spans="1:6" s="2" customFormat="1" ht="129.75" customHeight="1" x14ac:dyDescent="0.2">
      <c r="A154" s="50" t="s">
        <v>303</v>
      </c>
      <c r="B154" s="43" t="s">
        <v>31</v>
      </c>
      <c r="C154" s="28" t="s">
        <v>360</v>
      </c>
      <c r="D154" s="25">
        <f>D155+D157</f>
        <v>136300</v>
      </c>
      <c r="E154" s="25">
        <f>E155+E157</f>
        <v>121734.95000000001</v>
      </c>
      <c r="F154" s="29">
        <f t="shared" si="3"/>
        <v>14565.049999999988</v>
      </c>
    </row>
    <row r="155" spans="1:6" s="1" customFormat="1" ht="78" customHeight="1" x14ac:dyDescent="0.2">
      <c r="A155" s="46" t="s">
        <v>332</v>
      </c>
      <c r="B155" s="42" t="s">
        <v>31</v>
      </c>
      <c r="C155" s="24" t="s">
        <v>333</v>
      </c>
      <c r="D155" s="27">
        <f>D156</f>
        <v>42900</v>
      </c>
      <c r="E155" s="25">
        <f>E156</f>
        <v>42934.57</v>
      </c>
      <c r="F155" s="26" t="s">
        <v>40</v>
      </c>
    </row>
    <row r="156" spans="1:6" s="1" customFormat="1" ht="93.6" customHeight="1" x14ac:dyDescent="0.2">
      <c r="A156" s="46" t="s">
        <v>330</v>
      </c>
      <c r="B156" s="42" t="s">
        <v>31</v>
      </c>
      <c r="C156" s="24" t="s">
        <v>331</v>
      </c>
      <c r="D156" s="27">
        <v>42900</v>
      </c>
      <c r="E156" s="25">
        <v>42934.57</v>
      </c>
      <c r="F156" s="26" t="s">
        <v>40</v>
      </c>
    </row>
    <row r="157" spans="1:6" s="2" customFormat="1" ht="103.5" customHeight="1" x14ac:dyDescent="0.2">
      <c r="A157" s="50" t="s">
        <v>304</v>
      </c>
      <c r="B157" s="43" t="s">
        <v>31</v>
      </c>
      <c r="C157" s="28" t="s">
        <v>292</v>
      </c>
      <c r="D157" s="25">
        <f>D158</f>
        <v>93400</v>
      </c>
      <c r="E157" s="25">
        <f>E158</f>
        <v>78800.38</v>
      </c>
      <c r="F157" s="29">
        <f t="shared" si="3"/>
        <v>14599.619999999995</v>
      </c>
    </row>
    <row r="158" spans="1:6" s="2" customFormat="1" ht="85.5" customHeight="1" x14ac:dyDescent="0.2">
      <c r="A158" s="49" t="s">
        <v>290</v>
      </c>
      <c r="B158" s="43" t="s">
        <v>31</v>
      </c>
      <c r="C158" s="28" t="s">
        <v>291</v>
      </c>
      <c r="D158" s="25">
        <v>93400</v>
      </c>
      <c r="E158" s="25">
        <v>78800.38</v>
      </c>
      <c r="F158" s="29">
        <f t="shared" si="3"/>
        <v>14599.619999999995</v>
      </c>
    </row>
    <row r="159" spans="1:6" s="2" customFormat="1" ht="26.45" hidden="1" customHeight="1" x14ac:dyDescent="0.2">
      <c r="A159" s="49" t="s">
        <v>294</v>
      </c>
      <c r="B159" s="43" t="s">
        <v>31</v>
      </c>
      <c r="C159" s="28" t="s">
        <v>295</v>
      </c>
      <c r="D159" s="25">
        <f>D160</f>
        <v>0</v>
      </c>
      <c r="E159" s="25">
        <f>E160</f>
        <v>0</v>
      </c>
      <c r="F159" s="29" t="str">
        <f t="shared" si="3"/>
        <v>-</v>
      </c>
    </row>
    <row r="160" spans="1:6" s="2" customFormat="1" ht="69" hidden="1" customHeight="1" x14ac:dyDescent="0.2">
      <c r="A160" s="49" t="s">
        <v>296</v>
      </c>
      <c r="B160" s="43" t="s">
        <v>31</v>
      </c>
      <c r="C160" s="28" t="s">
        <v>297</v>
      </c>
      <c r="D160" s="25"/>
      <c r="E160" s="25">
        <f>E161</f>
        <v>0</v>
      </c>
      <c r="F160" s="29" t="str">
        <f t="shared" si="3"/>
        <v>-</v>
      </c>
    </row>
    <row r="161" spans="1:6" s="2" customFormat="1" ht="63" hidden="1" customHeight="1" x14ac:dyDescent="0.2">
      <c r="A161" s="49" t="s">
        <v>298</v>
      </c>
      <c r="B161" s="43" t="s">
        <v>31</v>
      </c>
      <c r="C161" s="28" t="s">
        <v>299</v>
      </c>
      <c r="D161" s="25"/>
      <c r="E161" s="25">
        <f>E162</f>
        <v>0</v>
      </c>
      <c r="F161" s="29" t="str">
        <f t="shared" si="3"/>
        <v>-</v>
      </c>
    </row>
    <row r="162" spans="1:6" s="2" customFormat="1" ht="109.9" hidden="1" customHeight="1" x14ac:dyDescent="0.2">
      <c r="A162" s="49" t="s">
        <v>293</v>
      </c>
      <c r="B162" s="43" t="s">
        <v>31</v>
      </c>
      <c r="C162" s="28" t="s">
        <v>300</v>
      </c>
      <c r="D162" s="25">
        <v>0</v>
      </c>
      <c r="E162" s="25">
        <f>11876.04-11876.04</f>
        <v>0</v>
      </c>
      <c r="F162" s="29" t="str">
        <f t="shared" si="3"/>
        <v>-</v>
      </c>
    </row>
    <row r="163" spans="1:6" s="2" customFormat="1" ht="38.450000000000003" hidden="1" customHeight="1" x14ac:dyDescent="0.2">
      <c r="A163" s="49" t="s">
        <v>294</v>
      </c>
      <c r="B163" s="43" t="s">
        <v>31</v>
      </c>
      <c r="C163" s="28" t="s">
        <v>295</v>
      </c>
      <c r="D163" s="25" t="s">
        <v>40</v>
      </c>
      <c r="E163" s="25">
        <f>E164</f>
        <v>0</v>
      </c>
      <c r="F163" s="26" t="str">
        <f t="shared" si="3"/>
        <v>-</v>
      </c>
    </row>
    <row r="164" spans="1:6" s="2" customFormat="1" ht="93" hidden="1" customHeight="1" x14ac:dyDescent="0.2">
      <c r="A164" s="49" t="s">
        <v>296</v>
      </c>
      <c r="B164" s="43" t="s">
        <v>31</v>
      </c>
      <c r="C164" s="28" t="s">
        <v>297</v>
      </c>
      <c r="D164" s="25" t="s">
        <v>40</v>
      </c>
      <c r="E164" s="25">
        <f>E165</f>
        <v>0</v>
      </c>
      <c r="F164" s="26" t="str">
        <f t="shared" si="3"/>
        <v>-</v>
      </c>
    </row>
    <row r="165" spans="1:6" s="2" customFormat="1" ht="161.44999999999999" hidden="1" customHeight="1" x14ac:dyDescent="0.2">
      <c r="A165" s="49" t="s">
        <v>312</v>
      </c>
      <c r="B165" s="43" t="s">
        <v>31</v>
      </c>
      <c r="C165" s="28" t="s">
        <v>311</v>
      </c>
      <c r="D165" s="25" t="s">
        <v>40</v>
      </c>
      <c r="E165" s="25">
        <v>0</v>
      </c>
      <c r="F165" s="26" t="str">
        <f t="shared" si="3"/>
        <v>-</v>
      </c>
    </row>
    <row r="166" spans="1:6" s="2" customFormat="1" ht="43.5" customHeight="1" x14ac:dyDescent="0.2">
      <c r="A166" s="49" t="s">
        <v>347</v>
      </c>
      <c r="B166" s="43" t="s">
        <v>31</v>
      </c>
      <c r="C166" s="28" t="s">
        <v>295</v>
      </c>
      <c r="D166" s="25">
        <f>D167+D169</f>
        <v>32500</v>
      </c>
      <c r="E166" s="25">
        <f>E167+E169</f>
        <v>32569</v>
      </c>
      <c r="F166" s="26"/>
    </row>
    <row r="167" spans="1:6" s="2" customFormat="1" ht="102" customHeight="1" x14ac:dyDescent="0.2">
      <c r="A167" s="49" t="s">
        <v>345</v>
      </c>
      <c r="B167" s="43" t="s">
        <v>31</v>
      </c>
      <c r="C167" s="28" t="s">
        <v>346</v>
      </c>
      <c r="D167" s="25">
        <f>D168</f>
        <v>2500</v>
      </c>
      <c r="E167" s="25">
        <f>E168</f>
        <v>2569</v>
      </c>
      <c r="F167" s="26"/>
    </row>
    <row r="168" spans="1:6" s="2" customFormat="1" ht="85.5" customHeight="1" x14ac:dyDescent="0.2">
      <c r="A168" s="49" t="s">
        <v>358</v>
      </c>
      <c r="B168" s="43" t="s">
        <v>31</v>
      </c>
      <c r="C168" s="28" t="s">
        <v>359</v>
      </c>
      <c r="D168" s="25">
        <v>2500</v>
      </c>
      <c r="E168" s="25">
        <v>2569</v>
      </c>
      <c r="F168" s="26"/>
    </row>
    <row r="169" spans="1:6" s="2" customFormat="1" ht="92.25" customHeight="1" x14ac:dyDescent="0.2">
      <c r="A169" s="66" t="s">
        <v>371</v>
      </c>
      <c r="B169" s="67" t="s">
        <v>31</v>
      </c>
      <c r="C169" s="68" t="s">
        <v>370</v>
      </c>
      <c r="D169" s="25">
        <f>D170</f>
        <v>30000</v>
      </c>
      <c r="E169" s="25">
        <f>E170</f>
        <v>30000</v>
      </c>
      <c r="F169" s="26"/>
    </row>
    <row r="170" spans="1:6" s="2" customFormat="1" ht="85.5" customHeight="1" x14ac:dyDescent="0.2">
      <c r="A170" s="66" t="s">
        <v>369</v>
      </c>
      <c r="B170" s="43" t="s">
        <v>31</v>
      </c>
      <c r="C170" s="28" t="s">
        <v>368</v>
      </c>
      <c r="D170" s="25">
        <f>D171</f>
        <v>30000</v>
      </c>
      <c r="E170" s="25">
        <f>E171</f>
        <v>30000</v>
      </c>
      <c r="F170" s="26"/>
    </row>
    <row r="171" spans="1:6" s="2" customFormat="1" ht="118.5" customHeight="1" thickBot="1" x14ac:dyDescent="0.25">
      <c r="A171" s="65" t="s">
        <v>367</v>
      </c>
      <c r="B171" s="43" t="s">
        <v>31</v>
      </c>
      <c r="C171" s="28" t="s">
        <v>366</v>
      </c>
      <c r="D171" s="25">
        <v>30000</v>
      </c>
      <c r="E171" s="25">
        <v>30000</v>
      </c>
      <c r="F171" s="26"/>
    </row>
    <row r="172" spans="1:6" s="1" customFormat="1" ht="18" customHeight="1" x14ac:dyDescent="0.2">
      <c r="A172" s="46" t="s">
        <v>109</v>
      </c>
      <c r="B172" s="42" t="s">
        <v>31</v>
      </c>
      <c r="C172" s="24" t="s">
        <v>232</v>
      </c>
      <c r="D172" s="27">
        <f>D175+D177</f>
        <v>0</v>
      </c>
      <c r="E172" s="25">
        <f>E175+E177</f>
        <v>-248973</v>
      </c>
      <c r="F172" s="26">
        <f t="shared" si="3"/>
        <v>248973</v>
      </c>
    </row>
    <row r="173" spans="1:6" s="1" customFormat="1" hidden="1" x14ac:dyDescent="0.2">
      <c r="A173" s="46" t="s">
        <v>154</v>
      </c>
      <c r="B173" s="42" t="s">
        <v>31</v>
      </c>
      <c r="C173" s="24" t="s">
        <v>233</v>
      </c>
      <c r="D173" s="27" t="s">
        <v>40</v>
      </c>
      <c r="E173" s="25">
        <f>E174</f>
        <v>0</v>
      </c>
      <c r="F173" s="26" t="s">
        <v>40</v>
      </c>
    </row>
    <row r="174" spans="1:6" s="1" customFormat="1" ht="25.5" hidden="1" x14ac:dyDescent="0.2">
      <c r="A174" s="46" t="s">
        <v>155</v>
      </c>
      <c r="B174" s="42" t="s">
        <v>31</v>
      </c>
      <c r="C174" s="24" t="s">
        <v>234</v>
      </c>
      <c r="D174" s="27" t="s">
        <v>40</v>
      </c>
      <c r="E174" s="25">
        <v>0</v>
      </c>
      <c r="F174" s="26" t="s">
        <v>40</v>
      </c>
    </row>
    <row r="175" spans="1:6" s="1" customFormat="1" ht="17.45" hidden="1" customHeight="1" x14ac:dyDescent="0.2">
      <c r="A175" s="46" t="s">
        <v>110</v>
      </c>
      <c r="B175" s="42" t="s">
        <v>31</v>
      </c>
      <c r="C175" s="24" t="s">
        <v>235</v>
      </c>
      <c r="D175" s="27">
        <f>D176</f>
        <v>0</v>
      </c>
      <c r="E175" s="25">
        <f>E176</f>
        <v>0</v>
      </c>
      <c r="F175" s="26" t="str">
        <f t="shared" si="3"/>
        <v>-</v>
      </c>
    </row>
    <row r="176" spans="1:6" s="1" customFormat="1" ht="28.5" hidden="1" customHeight="1" x14ac:dyDescent="0.2">
      <c r="A176" s="46" t="s">
        <v>111</v>
      </c>
      <c r="B176" s="42" t="s">
        <v>31</v>
      </c>
      <c r="C176" s="24" t="s">
        <v>236</v>
      </c>
      <c r="D176" s="27">
        <v>0</v>
      </c>
      <c r="E176" s="25">
        <v>0</v>
      </c>
      <c r="F176" s="26" t="str">
        <f t="shared" si="3"/>
        <v>-</v>
      </c>
    </row>
    <row r="177" spans="1:6" s="1" customFormat="1" ht="23.45" customHeight="1" x14ac:dyDescent="0.2">
      <c r="A177" s="46" t="s">
        <v>320</v>
      </c>
      <c r="B177" s="42" t="s">
        <v>31</v>
      </c>
      <c r="C177" s="24" t="s">
        <v>321</v>
      </c>
      <c r="D177" s="27">
        <f>D178</f>
        <v>0</v>
      </c>
      <c r="E177" s="25">
        <f>E178</f>
        <v>-248973</v>
      </c>
      <c r="F177" s="26">
        <f>D177-E177</f>
        <v>248973</v>
      </c>
    </row>
    <row r="178" spans="1:6" s="1" customFormat="1" ht="32.450000000000003" customHeight="1" x14ac:dyDescent="0.2">
      <c r="A178" s="46" t="s">
        <v>319</v>
      </c>
      <c r="B178" s="42" t="s">
        <v>31</v>
      </c>
      <c r="C178" s="24" t="s">
        <v>318</v>
      </c>
      <c r="D178" s="27">
        <f>D179+D180+D181+D182</f>
        <v>0</v>
      </c>
      <c r="E178" s="25">
        <f>E179+E180+E181+E182</f>
        <v>-248973</v>
      </c>
      <c r="F178" s="26">
        <v>1714553.75</v>
      </c>
    </row>
    <row r="179" spans="1:6" s="1" customFormat="1" ht="78" hidden="1" customHeight="1" x14ac:dyDescent="0.2">
      <c r="A179" s="46" t="s">
        <v>322</v>
      </c>
      <c r="B179" s="42" t="s">
        <v>31</v>
      </c>
      <c r="C179" s="24" t="s">
        <v>323</v>
      </c>
      <c r="D179" s="27">
        <v>0</v>
      </c>
      <c r="E179" s="25">
        <v>0</v>
      </c>
      <c r="F179" s="26" t="str">
        <f t="shared" si="3"/>
        <v>-</v>
      </c>
    </row>
    <row r="180" spans="1:6" s="1" customFormat="1" ht="77.45" hidden="1" customHeight="1" x14ac:dyDescent="0.2">
      <c r="A180" s="46" t="s">
        <v>324</v>
      </c>
      <c r="B180" s="42" t="s">
        <v>31</v>
      </c>
      <c r="C180" s="24" t="s">
        <v>325</v>
      </c>
      <c r="D180" s="27">
        <v>0</v>
      </c>
      <c r="E180" s="25">
        <v>0</v>
      </c>
      <c r="F180" s="26" t="str">
        <f t="shared" si="3"/>
        <v>-</v>
      </c>
    </row>
    <row r="181" spans="1:6" s="1" customFormat="1" ht="123.75" customHeight="1" x14ac:dyDescent="0.2">
      <c r="A181" s="46" t="s">
        <v>354</v>
      </c>
      <c r="B181" s="42" t="s">
        <v>31</v>
      </c>
      <c r="C181" s="24" t="s">
        <v>355</v>
      </c>
      <c r="D181" s="27">
        <v>0</v>
      </c>
      <c r="E181" s="25">
        <v>-49660</v>
      </c>
      <c r="F181" s="26"/>
    </row>
    <row r="182" spans="1:6" s="1" customFormat="1" ht="121.5" customHeight="1" x14ac:dyDescent="0.2">
      <c r="A182" s="46" t="s">
        <v>356</v>
      </c>
      <c r="B182" s="42" t="s">
        <v>31</v>
      </c>
      <c r="C182" s="24" t="s">
        <v>357</v>
      </c>
      <c r="D182" s="27">
        <v>0</v>
      </c>
      <c r="E182" s="25">
        <v>-199313</v>
      </c>
      <c r="F182" s="26"/>
    </row>
    <row r="183" spans="1:6" s="1" customFormat="1" ht="25.5" customHeight="1" x14ac:dyDescent="0.2">
      <c r="A183" s="46" t="s">
        <v>112</v>
      </c>
      <c r="B183" s="42" t="s">
        <v>31</v>
      </c>
      <c r="C183" s="24" t="s">
        <v>237</v>
      </c>
      <c r="D183" s="25">
        <f>D184+D197+D200</f>
        <v>161007300</v>
      </c>
      <c r="E183" s="25">
        <f>E184+E197+E200</f>
        <v>47917546.030000001</v>
      </c>
      <c r="F183" s="26">
        <f t="shared" si="3"/>
        <v>113089753.97</v>
      </c>
    </row>
    <row r="184" spans="1:6" s="1" customFormat="1" ht="49.5" customHeight="1" x14ac:dyDescent="0.2">
      <c r="A184" s="46" t="s">
        <v>113</v>
      </c>
      <c r="B184" s="42" t="s">
        <v>31</v>
      </c>
      <c r="C184" s="24" t="s">
        <v>238</v>
      </c>
      <c r="D184" s="25">
        <f>D185+D191+D194+D188</f>
        <v>163385000</v>
      </c>
      <c r="E184" s="25">
        <f>E185+E191+E194+E188</f>
        <v>50295253.18</v>
      </c>
      <c r="F184" s="26">
        <f t="shared" si="3"/>
        <v>113089746.81999999</v>
      </c>
    </row>
    <row r="185" spans="1:6" s="1" customFormat="1" ht="42" customHeight="1" x14ac:dyDescent="0.2">
      <c r="A185" s="46" t="s">
        <v>114</v>
      </c>
      <c r="B185" s="42" t="s">
        <v>31</v>
      </c>
      <c r="C185" s="24" t="s">
        <v>239</v>
      </c>
      <c r="D185" s="25">
        <f>D186</f>
        <v>26261600</v>
      </c>
      <c r="E185" s="25">
        <f>E186</f>
        <v>22000000</v>
      </c>
      <c r="F185" s="26">
        <f t="shared" si="3"/>
        <v>4261600</v>
      </c>
    </row>
    <row r="186" spans="1:6" s="1" customFormat="1" ht="62.25" customHeight="1" x14ac:dyDescent="0.2">
      <c r="A186" s="46" t="s">
        <v>316</v>
      </c>
      <c r="B186" s="42" t="s">
        <v>31</v>
      </c>
      <c r="C186" s="24" t="s">
        <v>317</v>
      </c>
      <c r="D186" s="25">
        <f>D187</f>
        <v>26261600</v>
      </c>
      <c r="E186" s="25">
        <f>E187</f>
        <v>22000000</v>
      </c>
      <c r="F186" s="26">
        <f t="shared" si="3"/>
        <v>4261600</v>
      </c>
    </row>
    <row r="187" spans="1:6" s="1" customFormat="1" ht="49.15" customHeight="1" x14ac:dyDescent="0.2">
      <c r="A187" s="46" t="s">
        <v>314</v>
      </c>
      <c r="B187" s="42" t="s">
        <v>31</v>
      </c>
      <c r="C187" s="24" t="s">
        <v>315</v>
      </c>
      <c r="D187" s="27">
        <v>26261600</v>
      </c>
      <c r="E187" s="25">
        <v>22000000</v>
      </c>
      <c r="F187" s="26">
        <f t="shared" si="3"/>
        <v>4261600</v>
      </c>
    </row>
    <row r="188" spans="1:6" s="1" customFormat="1" ht="33" customHeight="1" x14ac:dyDescent="0.2">
      <c r="A188" s="46" t="s">
        <v>146</v>
      </c>
      <c r="B188" s="42" t="s">
        <v>31</v>
      </c>
      <c r="C188" s="24" t="s">
        <v>240</v>
      </c>
      <c r="D188" s="27">
        <f>D189</f>
        <v>1956900</v>
      </c>
      <c r="E188" s="25">
        <f>E189</f>
        <v>1656194.88</v>
      </c>
      <c r="F188" s="26">
        <f t="shared" si="3"/>
        <v>300705.12000000011</v>
      </c>
    </row>
    <row r="189" spans="1:6" s="1" customFormat="1" ht="69" customHeight="1" x14ac:dyDescent="0.2">
      <c r="A189" s="46" t="s">
        <v>363</v>
      </c>
      <c r="B189" s="42" t="s">
        <v>31</v>
      </c>
      <c r="C189" s="24" t="s">
        <v>364</v>
      </c>
      <c r="D189" s="27">
        <f>D190</f>
        <v>1956900</v>
      </c>
      <c r="E189" s="25">
        <f>E190</f>
        <v>1656194.88</v>
      </c>
      <c r="F189" s="26">
        <f t="shared" si="3"/>
        <v>300705.12000000011</v>
      </c>
    </row>
    <row r="190" spans="1:6" s="1" customFormat="1" ht="64.5" customHeight="1" x14ac:dyDescent="0.2">
      <c r="A190" s="46" t="s">
        <v>361</v>
      </c>
      <c r="B190" s="42" t="s">
        <v>31</v>
      </c>
      <c r="C190" s="24" t="s">
        <v>362</v>
      </c>
      <c r="D190" s="27">
        <v>1956900</v>
      </c>
      <c r="E190" s="25">
        <v>1656194.88</v>
      </c>
      <c r="F190" s="26">
        <f t="shared" si="3"/>
        <v>300705.12000000011</v>
      </c>
    </row>
    <row r="191" spans="1:6" s="1" customFormat="1" ht="33.75" customHeight="1" x14ac:dyDescent="0.2">
      <c r="A191" s="46" t="s">
        <v>115</v>
      </c>
      <c r="B191" s="42" t="s">
        <v>31</v>
      </c>
      <c r="C191" s="24" t="s">
        <v>241</v>
      </c>
      <c r="D191" s="27">
        <v>200</v>
      </c>
      <c r="E191" s="25">
        <f>E192</f>
        <v>200</v>
      </c>
      <c r="F191" s="26" t="str">
        <f t="shared" si="3"/>
        <v>-</v>
      </c>
    </row>
    <row r="192" spans="1:6" s="1" customFormat="1" ht="48" customHeight="1" x14ac:dyDescent="0.2">
      <c r="A192" s="46" t="s">
        <v>116</v>
      </c>
      <c r="B192" s="42" t="s">
        <v>31</v>
      </c>
      <c r="C192" s="24" t="s">
        <v>242</v>
      </c>
      <c r="D192" s="27">
        <v>200</v>
      </c>
      <c r="E192" s="25">
        <f>E193</f>
        <v>200</v>
      </c>
      <c r="F192" s="26" t="str">
        <f t="shared" si="3"/>
        <v>-</v>
      </c>
    </row>
    <row r="193" spans="1:6" s="1" customFormat="1" ht="49.5" customHeight="1" x14ac:dyDescent="0.2">
      <c r="A193" s="46" t="s">
        <v>117</v>
      </c>
      <c r="B193" s="42" t="s">
        <v>31</v>
      </c>
      <c r="C193" s="24" t="s">
        <v>243</v>
      </c>
      <c r="D193" s="27">
        <v>200</v>
      </c>
      <c r="E193" s="25">
        <v>200</v>
      </c>
      <c r="F193" s="26" t="str">
        <f t="shared" si="3"/>
        <v>-</v>
      </c>
    </row>
    <row r="194" spans="1:6" s="1" customFormat="1" ht="21.75" customHeight="1" x14ac:dyDescent="0.2">
      <c r="A194" s="46" t="s">
        <v>118</v>
      </c>
      <c r="B194" s="42" t="s">
        <v>31</v>
      </c>
      <c r="C194" s="24" t="s">
        <v>244</v>
      </c>
      <c r="D194" s="25">
        <f>D195</f>
        <v>135166300</v>
      </c>
      <c r="E194" s="25">
        <f>E195</f>
        <v>26638858.300000001</v>
      </c>
      <c r="F194" s="26">
        <f t="shared" si="3"/>
        <v>108527441.7</v>
      </c>
    </row>
    <row r="195" spans="1:6" s="1" customFormat="1" ht="35.25" customHeight="1" x14ac:dyDescent="0.2">
      <c r="A195" s="46" t="s">
        <v>119</v>
      </c>
      <c r="B195" s="42" t="s">
        <v>31</v>
      </c>
      <c r="C195" s="24" t="s">
        <v>245</v>
      </c>
      <c r="D195" s="25">
        <f>D196</f>
        <v>135166300</v>
      </c>
      <c r="E195" s="25">
        <f>E196</f>
        <v>26638858.300000001</v>
      </c>
      <c r="F195" s="26">
        <f t="shared" si="3"/>
        <v>108527441.7</v>
      </c>
    </row>
    <row r="196" spans="1:6" s="1" customFormat="1" ht="31.5" customHeight="1" x14ac:dyDescent="0.2">
      <c r="A196" s="46" t="s">
        <v>120</v>
      </c>
      <c r="B196" s="42" t="s">
        <v>31</v>
      </c>
      <c r="C196" s="24" t="s">
        <v>246</v>
      </c>
      <c r="D196" s="27">
        <v>135166300</v>
      </c>
      <c r="E196" s="25">
        <v>26638858.300000001</v>
      </c>
      <c r="F196" s="26">
        <f t="shared" si="3"/>
        <v>108527441.7</v>
      </c>
    </row>
    <row r="197" spans="1:6" s="1" customFormat="1" ht="18" customHeight="1" x14ac:dyDescent="0.2">
      <c r="A197" s="46" t="s">
        <v>121</v>
      </c>
      <c r="B197" s="42" t="s">
        <v>31</v>
      </c>
      <c r="C197" s="24" t="s">
        <v>247</v>
      </c>
      <c r="D197" s="27">
        <f>D198</f>
        <v>208300</v>
      </c>
      <c r="E197" s="25">
        <f>E198</f>
        <v>208293</v>
      </c>
      <c r="F197" s="26">
        <f t="shared" si="3"/>
        <v>7</v>
      </c>
    </row>
    <row r="198" spans="1:6" s="1" customFormat="1" ht="33.75" customHeight="1" x14ac:dyDescent="0.2">
      <c r="A198" s="46" t="s">
        <v>122</v>
      </c>
      <c r="B198" s="42" t="s">
        <v>31</v>
      </c>
      <c r="C198" s="24" t="s">
        <v>248</v>
      </c>
      <c r="D198" s="27">
        <f>D199</f>
        <v>208300</v>
      </c>
      <c r="E198" s="25">
        <f>E199</f>
        <v>208293</v>
      </c>
      <c r="F198" s="26">
        <f t="shared" si="3"/>
        <v>7</v>
      </c>
    </row>
    <row r="199" spans="1:6" s="1" customFormat="1" ht="33.75" customHeight="1" x14ac:dyDescent="0.2">
      <c r="A199" s="46" t="s">
        <v>122</v>
      </c>
      <c r="B199" s="42" t="s">
        <v>31</v>
      </c>
      <c r="C199" s="24" t="s">
        <v>249</v>
      </c>
      <c r="D199" s="27">
        <v>208300</v>
      </c>
      <c r="E199" s="25">
        <v>208293</v>
      </c>
      <c r="F199" s="26">
        <f t="shared" si="3"/>
        <v>7</v>
      </c>
    </row>
    <row r="200" spans="1:6" s="1" customFormat="1" ht="66.75" customHeight="1" x14ac:dyDescent="0.2">
      <c r="A200" s="46" t="s">
        <v>123</v>
      </c>
      <c r="B200" s="42" t="s">
        <v>31</v>
      </c>
      <c r="C200" s="24" t="s">
        <v>250</v>
      </c>
      <c r="D200" s="27">
        <f>D201</f>
        <v>-2586000</v>
      </c>
      <c r="E200" s="25">
        <f>E201</f>
        <v>-2586000.15</v>
      </c>
      <c r="F200" s="26" t="s">
        <v>40</v>
      </c>
    </row>
    <row r="201" spans="1:6" s="1" customFormat="1" ht="59.25" customHeight="1" x14ac:dyDescent="0.2">
      <c r="A201" s="46" t="s">
        <v>124</v>
      </c>
      <c r="B201" s="42" t="s">
        <v>31</v>
      </c>
      <c r="C201" s="24" t="s">
        <v>251</v>
      </c>
      <c r="D201" s="27">
        <f>D202</f>
        <v>-2586000</v>
      </c>
      <c r="E201" s="25">
        <f>E202</f>
        <v>-2586000.15</v>
      </c>
      <c r="F201" s="26" t="s">
        <v>40</v>
      </c>
    </row>
    <row r="202" spans="1:6" s="1" customFormat="1" ht="66.75" customHeight="1" thickBot="1" x14ac:dyDescent="0.25">
      <c r="A202" s="46" t="s">
        <v>125</v>
      </c>
      <c r="B202" s="42" t="s">
        <v>31</v>
      </c>
      <c r="C202" s="24" t="s">
        <v>252</v>
      </c>
      <c r="D202" s="27">
        <v>-2586000</v>
      </c>
      <c r="E202" s="25">
        <v>-2586000.15</v>
      </c>
      <c r="F202" s="26" t="s">
        <v>40</v>
      </c>
    </row>
    <row r="203" spans="1:6" s="1" customFormat="1" ht="12.75" customHeight="1" x14ac:dyDescent="0.2">
      <c r="A203" s="30"/>
      <c r="B203" s="31"/>
      <c r="C203" s="31"/>
      <c r="D203" s="32"/>
      <c r="E203" s="63"/>
      <c r="F203" s="3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53:F5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126</v>
      </c>
      <c r="B1" t="s">
        <v>28</v>
      </c>
    </row>
    <row r="2" spans="1:2" x14ac:dyDescent="0.2">
      <c r="A2" t="s">
        <v>127</v>
      </c>
      <c r="B2" t="s">
        <v>128</v>
      </c>
    </row>
    <row r="3" spans="1:2" x14ac:dyDescent="0.2">
      <c r="A3" t="s">
        <v>129</v>
      </c>
      <c r="B3" t="s">
        <v>5</v>
      </c>
    </row>
    <row r="4" spans="1:2" x14ac:dyDescent="0.2">
      <c r="A4" t="s">
        <v>130</v>
      </c>
      <c r="B4" t="s">
        <v>131</v>
      </c>
    </row>
    <row r="5" spans="1:2" x14ac:dyDescent="0.2">
      <c r="A5" t="s">
        <v>132</v>
      </c>
      <c r="B5" t="s">
        <v>133</v>
      </c>
    </row>
    <row r="6" spans="1:2" x14ac:dyDescent="0.2">
      <c r="A6" t="s">
        <v>134</v>
      </c>
      <c r="B6" t="s">
        <v>135</v>
      </c>
    </row>
    <row r="7" spans="1:2" x14ac:dyDescent="0.2">
      <c r="A7" t="s">
        <v>136</v>
      </c>
      <c r="B7" t="s">
        <v>135</v>
      </c>
    </row>
    <row r="8" spans="1:2" x14ac:dyDescent="0.2">
      <c r="A8" t="s">
        <v>137</v>
      </c>
      <c r="B8" t="s">
        <v>138</v>
      </c>
    </row>
    <row r="9" spans="1:2" x14ac:dyDescent="0.2">
      <c r="A9" t="s">
        <v>139</v>
      </c>
      <c r="B9" t="s">
        <v>140</v>
      </c>
    </row>
    <row r="10" spans="1:2" x14ac:dyDescent="0.2">
      <c r="A10" t="s">
        <v>141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30"/>
  <sheetViews>
    <sheetView workbookViewId="0">
      <selection activeCell="C22" sqref="C22"/>
    </sheetView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5" width="18.7109375" style="154" customWidth="1"/>
    <col min="6" max="6" width="18.7109375" customWidth="1"/>
  </cols>
  <sheetData>
    <row r="2" spans="1:6" ht="15" customHeight="1" x14ac:dyDescent="0.25">
      <c r="A2" s="90" t="s">
        <v>372</v>
      </c>
      <c r="B2" s="90"/>
      <c r="C2" s="90"/>
      <c r="D2" s="90"/>
      <c r="E2" s="91"/>
      <c r="F2" s="92" t="s">
        <v>373</v>
      </c>
    </row>
    <row r="3" spans="1:6" ht="13.5" customHeight="1" thickBot="1" x14ac:dyDescent="0.25">
      <c r="A3" s="93"/>
      <c r="B3" s="93"/>
      <c r="C3" s="94"/>
      <c r="D3" s="95"/>
      <c r="E3" s="96"/>
      <c r="F3" s="95"/>
    </row>
    <row r="4" spans="1:6" ht="10.15" customHeight="1" x14ac:dyDescent="0.2">
      <c r="A4" s="97" t="s">
        <v>21</v>
      </c>
      <c r="B4" s="98" t="s">
        <v>22</v>
      </c>
      <c r="C4" s="99" t="s">
        <v>374</v>
      </c>
      <c r="D4" s="100" t="s">
        <v>24</v>
      </c>
      <c r="E4" s="101" t="s">
        <v>25</v>
      </c>
      <c r="F4" s="102" t="s">
        <v>26</v>
      </c>
    </row>
    <row r="5" spans="1:6" ht="5.45" customHeight="1" x14ac:dyDescent="0.2">
      <c r="A5" s="103"/>
      <c r="B5" s="104"/>
      <c r="C5" s="105"/>
      <c r="D5" s="106"/>
      <c r="E5" s="107"/>
      <c r="F5" s="108"/>
    </row>
    <row r="6" spans="1:6" ht="9.6" customHeight="1" x14ac:dyDescent="0.2">
      <c r="A6" s="103"/>
      <c r="B6" s="104"/>
      <c r="C6" s="105"/>
      <c r="D6" s="106"/>
      <c r="E6" s="107"/>
      <c r="F6" s="108"/>
    </row>
    <row r="7" spans="1:6" ht="6" customHeight="1" x14ac:dyDescent="0.2">
      <c r="A7" s="103"/>
      <c r="B7" s="104"/>
      <c r="C7" s="105"/>
      <c r="D7" s="106"/>
      <c r="E7" s="107"/>
      <c r="F7" s="108"/>
    </row>
    <row r="8" spans="1:6" ht="6.6" customHeight="1" x14ac:dyDescent="0.2">
      <c r="A8" s="103"/>
      <c r="B8" s="104"/>
      <c r="C8" s="105"/>
      <c r="D8" s="106"/>
      <c r="E8" s="107"/>
      <c r="F8" s="108"/>
    </row>
    <row r="9" spans="1:6" ht="10.9" customHeight="1" x14ac:dyDescent="0.2">
      <c r="A9" s="103"/>
      <c r="B9" s="104"/>
      <c r="C9" s="105"/>
      <c r="D9" s="106"/>
      <c r="E9" s="107"/>
      <c r="F9" s="108"/>
    </row>
    <row r="10" spans="1:6" ht="4.1500000000000004" hidden="1" customHeight="1" x14ac:dyDescent="0.2">
      <c r="A10" s="103"/>
      <c r="B10" s="104"/>
      <c r="C10" s="109"/>
      <c r="D10" s="106"/>
      <c r="E10" s="110"/>
      <c r="F10" s="111"/>
    </row>
    <row r="11" spans="1:6" ht="13.15" hidden="1" customHeight="1" x14ac:dyDescent="0.2">
      <c r="A11" s="112"/>
      <c r="B11" s="113"/>
      <c r="C11" s="114"/>
      <c r="D11" s="115"/>
      <c r="E11" s="116"/>
      <c r="F11" s="117"/>
    </row>
    <row r="12" spans="1:6" ht="13.5" customHeight="1" thickBot="1" x14ac:dyDescent="0.25">
      <c r="A12" s="118">
        <v>1</v>
      </c>
      <c r="B12" s="119">
        <v>2</v>
      </c>
      <c r="C12" s="120">
        <v>3</v>
      </c>
      <c r="D12" s="121" t="s">
        <v>27</v>
      </c>
      <c r="E12" s="122" t="s">
        <v>28</v>
      </c>
      <c r="F12" s="123" t="s">
        <v>29</v>
      </c>
    </row>
    <row r="13" spans="1:6" x14ac:dyDescent="0.2">
      <c r="A13" s="124" t="s">
        <v>375</v>
      </c>
      <c r="B13" s="125" t="s">
        <v>376</v>
      </c>
      <c r="C13" s="126" t="s">
        <v>377</v>
      </c>
      <c r="D13" s="127">
        <v>338736800</v>
      </c>
      <c r="E13" s="128">
        <f>E15</f>
        <v>108247768.75</v>
      </c>
      <c r="F13" s="129">
        <f>IF(OR(D13="-",IF(E13="-",0,E13)&gt;=IF(D13="-",0,D13)),"-",IF(D13="-",0,D13)-IF(E13="-",0,E13))</f>
        <v>230489031.25</v>
      </c>
    </row>
    <row r="14" spans="1:6" x14ac:dyDescent="0.2">
      <c r="A14" s="130" t="s">
        <v>33</v>
      </c>
      <c r="B14" s="131"/>
      <c r="C14" s="132"/>
      <c r="D14" s="133"/>
      <c r="E14" s="134"/>
      <c r="F14" s="135"/>
    </row>
    <row r="15" spans="1:6" x14ac:dyDescent="0.2">
      <c r="A15" s="136" t="s">
        <v>13</v>
      </c>
      <c r="B15" s="137" t="s">
        <v>376</v>
      </c>
      <c r="C15" s="138" t="s">
        <v>378</v>
      </c>
      <c r="D15" s="139">
        <v>338736800</v>
      </c>
      <c r="E15" s="140">
        <f>E16+E118+E133+E184+E274+E280+E312+E323</f>
        <v>108247768.75</v>
      </c>
      <c r="F15" s="141">
        <f t="shared" ref="F15:F78" si="0">IF(OR(D15="-",IF(E15="-",0,E15)&gt;=IF(D15="-",0,D15)),"-",IF(D15="-",0,D15)-IF(E15="-",0,E15))</f>
        <v>230489031.25</v>
      </c>
    </row>
    <row r="16" spans="1:6" x14ac:dyDescent="0.2">
      <c r="A16" s="124" t="s">
        <v>379</v>
      </c>
      <c r="B16" s="125" t="s">
        <v>376</v>
      </c>
      <c r="C16" s="126" t="s">
        <v>380</v>
      </c>
      <c r="D16" s="127">
        <v>37414800</v>
      </c>
      <c r="E16" s="128">
        <f>E17+E64+E69+E74</f>
        <v>15471361.560000001</v>
      </c>
      <c r="F16" s="129">
        <f t="shared" si="0"/>
        <v>21943438.439999998</v>
      </c>
    </row>
    <row r="17" spans="1:6" ht="45" x14ac:dyDescent="0.2">
      <c r="A17" s="136" t="s">
        <v>381</v>
      </c>
      <c r="B17" s="137" t="s">
        <v>376</v>
      </c>
      <c r="C17" s="138" t="s">
        <v>382</v>
      </c>
      <c r="D17" s="139">
        <v>30566800</v>
      </c>
      <c r="E17" s="140">
        <v>13551269.65</v>
      </c>
      <c r="F17" s="141">
        <f t="shared" si="0"/>
        <v>17015530.350000001</v>
      </c>
    </row>
    <row r="18" spans="1:6" ht="22.5" x14ac:dyDescent="0.2">
      <c r="A18" s="136" t="s">
        <v>383</v>
      </c>
      <c r="B18" s="137" t="s">
        <v>376</v>
      </c>
      <c r="C18" s="138" t="s">
        <v>384</v>
      </c>
      <c r="D18" s="139">
        <v>11900</v>
      </c>
      <c r="E18" s="140">
        <v>6800</v>
      </c>
      <c r="F18" s="141">
        <f t="shared" si="0"/>
        <v>5100</v>
      </c>
    </row>
    <row r="19" spans="1:6" ht="33.75" x14ac:dyDescent="0.2">
      <c r="A19" s="136" t="s">
        <v>385</v>
      </c>
      <c r="B19" s="137" t="s">
        <v>376</v>
      </c>
      <c r="C19" s="138" t="s">
        <v>386</v>
      </c>
      <c r="D19" s="139">
        <v>11900</v>
      </c>
      <c r="E19" s="140">
        <v>6800</v>
      </c>
      <c r="F19" s="141">
        <f t="shared" si="0"/>
        <v>5100</v>
      </c>
    </row>
    <row r="20" spans="1:6" ht="67.5" x14ac:dyDescent="0.2">
      <c r="A20" s="142" t="s">
        <v>387</v>
      </c>
      <c r="B20" s="137" t="s">
        <v>376</v>
      </c>
      <c r="C20" s="138" t="s">
        <v>388</v>
      </c>
      <c r="D20" s="139">
        <v>11900</v>
      </c>
      <c r="E20" s="140">
        <v>6800</v>
      </c>
      <c r="F20" s="141">
        <f t="shared" si="0"/>
        <v>5100</v>
      </c>
    </row>
    <row r="21" spans="1:6" x14ac:dyDescent="0.2">
      <c r="A21" s="136" t="s">
        <v>389</v>
      </c>
      <c r="B21" s="137" t="s">
        <v>376</v>
      </c>
      <c r="C21" s="138" t="s">
        <v>390</v>
      </c>
      <c r="D21" s="139">
        <v>11900</v>
      </c>
      <c r="E21" s="140">
        <v>6800</v>
      </c>
      <c r="F21" s="141">
        <f t="shared" si="0"/>
        <v>5100</v>
      </c>
    </row>
    <row r="22" spans="1:6" ht="22.5" x14ac:dyDescent="0.2">
      <c r="A22" s="136" t="s">
        <v>391</v>
      </c>
      <c r="B22" s="137" t="s">
        <v>376</v>
      </c>
      <c r="C22" s="138" t="s">
        <v>392</v>
      </c>
      <c r="D22" s="139">
        <v>90000</v>
      </c>
      <c r="E22" s="140">
        <v>5500</v>
      </c>
      <c r="F22" s="141">
        <f t="shared" si="0"/>
        <v>84500</v>
      </c>
    </row>
    <row r="23" spans="1:6" ht="33.75" x14ac:dyDescent="0.2">
      <c r="A23" s="136" t="s">
        <v>393</v>
      </c>
      <c r="B23" s="137" t="s">
        <v>376</v>
      </c>
      <c r="C23" s="138" t="s">
        <v>394</v>
      </c>
      <c r="D23" s="139">
        <v>80000</v>
      </c>
      <c r="E23" s="140">
        <v>5500</v>
      </c>
      <c r="F23" s="141">
        <f t="shared" si="0"/>
        <v>74500</v>
      </c>
    </row>
    <row r="24" spans="1:6" ht="67.5" x14ac:dyDescent="0.2">
      <c r="A24" s="136" t="s">
        <v>395</v>
      </c>
      <c r="B24" s="137" t="s">
        <v>376</v>
      </c>
      <c r="C24" s="138" t="s">
        <v>396</v>
      </c>
      <c r="D24" s="139">
        <v>30000</v>
      </c>
      <c r="E24" s="140">
        <v>5500</v>
      </c>
      <c r="F24" s="141">
        <f t="shared" si="0"/>
        <v>24500</v>
      </c>
    </row>
    <row r="25" spans="1:6" x14ac:dyDescent="0.2">
      <c r="A25" s="136" t="s">
        <v>389</v>
      </c>
      <c r="B25" s="137" t="s">
        <v>376</v>
      </c>
      <c r="C25" s="138" t="s">
        <v>397</v>
      </c>
      <c r="D25" s="139">
        <v>30000</v>
      </c>
      <c r="E25" s="140">
        <v>5500</v>
      </c>
      <c r="F25" s="141">
        <f t="shared" si="0"/>
        <v>24500</v>
      </c>
    </row>
    <row r="26" spans="1:6" ht="56.25" x14ac:dyDescent="0.2">
      <c r="A26" s="136" t="s">
        <v>398</v>
      </c>
      <c r="B26" s="137" t="s">
        <v>376</v>
      </c>
      <c r="C26" s="138" t="s">
        <v>399</v>
      </c>
      <c r="D26" s="139">
        <v>50000</v>
      </c>
      <c r="E26" s="140" t="s">
        <v>40</v>
      </c>
      <c r="F26" s="141">
        <f t="shared" si="0"/>
        <v>50000</v>
      </c>
    </row>
    <row r="27" spans="1:6" x14ac:dyDescent="0.2">
      <c r="A27" s="136" t="s">
        <v>389</v>
      </c>
      <c r="B27" s="137" t="s">
        <v>376</v>
      </c>
      <c r="C27" s="138" t="s">
        <v>400</v>
      </c>
      <c r="D27" s="139">
        <v>50000</v>
      </c>
      <c r="E27" s="140" t="s">
        <v>40</v>
      </c>
      <c r="F27" s="141">
        <f t="shared" si="0"/>
        <v>50000</v>
      </c>
    </row>
    <row r="28" spans="1:6" x14ac:dyDescent="0.2">
      <c r="A28" s="136" t="s">
        <v>401</v>
      </c>
      <c r="B28" s="137" t="s">
        <v>376</v>
      </c>
      <c r="C28" s="138" t="s">
        <v>402</v>
      </c>
      <c r="D28" s="139">
        <v>10000</v>
      </c>
      <c r="E28" s="140" t="s">
        <v>40</v>
      </c>
      <c r="F28" s="141">
        <f t="shared" si="0"/>
        <v>10000</v>
      </c>
    </row>
    <row r="29" spans="1:6" ht="67.5" x14ac:dyDescent="0.2">
      <c r="A29" s="136" t="s">
        <v>403</v>
      </c>
      <c r="B29" s="137" t="s">
        <v>376</v>
      </c>
      <c r="C29" s="138" t="s">
        <v>404</v>
      </c>
      <c r="D29" s="139">
        <v>10000</v>
      </c>
      <c r="E29" s="140" t="s">
        <v>40</v>
      </c>
      <c r="F29" s="141">
        <f t="shared" si="0"/>
        <v>10000</v>
      </c>
    </row>
    <row r="30" spans="1:6" x14ac:dyDescent="0.2">
      <c r="A30" s="136" t="s">
        <v>389</v>
      </c>
      <c r="B30" s="137" t="s">
        <v>376</v>
      </c>
      <c r="C30" s="138" t="s">
        <v>405</v>
      </c>
      <c r="D30" s="139">
        <v>10000</v>
      </c>
      <c r="E30" s="140" t="s">
        <v>40</v>
      </c>
      <c r="F30" s="141">
        <f t="shared" si="0"/>
        <v>10000</v>
      </c>
    </row>
    <row r="31" spans="1:6" ht="45" x14ac:dyDescent="0.2">
      <c r="A31" s="136" t="s">
        <v>406</v>
      </c>
      <c r="B31" s="137" t="s">
        <v>376</v>
      </c>
      <c r="C31" s="138" t="s">
        <v>407</v>
      </c>
      <c r="D31" s="139">
        <v>30460100</v>
      </c>
      <c r="E31" s="140">
        <v>13534280.35</v>
      </c>
      <c r="F31" s="141">
        <f t="shared" si="0"/>
        <v>16925819.649999999</v>
      </c>
    </row>
    <row r="32" spans="1:6" ht="22.5" x14ac:dyDescent="0.2">
      <c r="A32" s="136" t="s">
        <v>408</v>
      </c>
      <c r="B32" s="137" t="s">
        <v>376</v>
      </c>
      <c r="C32" s="138" t="s">
        <v>409</v>
      </c>
      <c r="D32" s="139">
        <v>28010900</v>
      </c>
      <c r="E32" s="140">
        <v>12220780.35</v>
      </c>
      <c r="F32" s="141">
        <f t="shared" si="0"/>
        <v>15790119.65</v>
      </c>
    </row>
    <row r="33" spans="1:6" ht="90" x14ac:dyDescent="0.2">
      <c r="A33" s="142" t="s">
        <v>410</v>
      </c>
      <c r="B33" s="137" t="s">
        <v>376</v>
      </c>
      <c r="C33" s="138" t="s">
        <v>411</v>
      </c>
      <c r="D33" s="139">
        <v>23483900</v>
      </c>
      <c r="E33" s="140">
        <v>10219563.57</v>
      </c>
      <c r="F33" s="141">
        <f t="shared" si="0"/>
        <v>13264336.43</v>
      </c>
    </row>
    <row r="34" spans="1:6" ht="22.5" x14ac:dyDescent="0.2">
      <c r="A34" s="136" t="s">
        <v>412</v>
      </c>
      <c r="B34" s="137" t="s">
        <v>376</v>
      </c>
      <c r="C34" s="138" t="s">
        <v>413</v>
      </c>
      <c r="D34" s="139">
        <v>17139800</v>
      </c>
      <c r="E34" s="140">
        <v>7653539.6500000004</v>
      </c>
      <c r="F34" s="141">
        <f t="shared" si="0"/>
        <v>9486260.3499999996</v>
      </c>
    </row>
    <row r="35" spans="1:6" ht="33.75" x14ac:dyDescent="0.2">
      <c r="A35" s="136" t="s">
        <v>414</v>
      </c>
      <c r="B35" s="137" t="s">
        <v>376</v>
      </c>
      <c r="C35" s="138" t="s">
        <v>415</v>
      </c>
      <c r="D35" s="139">
        <v>1167900</v>
      </c>
      <c r="E35" s="140">
        <v>282273.19</v>
      </c>
      <c r="F35" s="141">
        <f t="shared" si="0"/>
        <v>885626.81</v>
      </c>
    </row>
    <row r="36" spans="1:6" ht="33.75" x14ac:dyDescent="0.2">
      <c r="A36" s="136" t="s">
        <v>416</v>
      </c>
      <c r="B36" s="137" t="s">
        <v>376</v>
      </c>
      <c r="C36" s="138" t="s">
        <v>417</v>
      </c>
      <c r="D36" s="139">
        <v>5176200</v>
      </c>
      <c r="E36" s="140">
        <v>2283750.73</v>
      </c>
      <c r="F36" s="141">
        <f t="shared" si="0"/>
        <v>2892449.27</v>
      </c>
    </row>
    <row r="37" spans="1:6" ht="90" x14ac:dyDescent="0.2">
      <c r="A37" s="142" t="s">
        <v>418</v>
      </c>
      <c r="B37" s="137" t="s">
        <v>376</v>
      </c>
      <c r="C37" s="138" t="s">
        <v>419</v>
      </c>
      <c r="D37" s="139">
        <v>3536000</v>
      </c>
      <c r="E37" s="140">
        <v>1448019.94</v>
      </c>
      <c r="F37" s="141">
        <f t="shared" si="0"/>
        <v>2087980.06</v>
      </c>
    </row>
    <row r="38" spans="1:6" ht="33.75" x14ac:dyDescent="0.2">
      <c r="A38" s="136" t="s">
        <v>414</v>
      </c>
      <c r="B38" s="137" t="s">
        <v>376</v>
      </c>
      <c r="C38" s="138" t="s">
        <v>420</v>
      </c>
      <c r="D38" s="139">
        <v>20000</v>
      </c>
      <c r="E38" s="140" t="s">
        <v>40</v>
      </c>
      <c r="F38" s="141">
        <f t="shared" si="0"/>
        <v>20000</v>
      </c>
    </row>
    <row r="39" spans="1:6" x14ac:dyDescent="0.2">
      <c r="A39" s="136" t="s">
        <v>389</v>
      </c>
      <c r="B39" s="137" t="s">
        <v>376</v>
      </c>
      <c r="C39" s="138" t="s">
        <v>421</v>
      </c>
      <c r="D39" s="139">
        <v>2402000</v>
      </c>
      <c r="E39" s="140">
        <v>832010.34</v>
      </c>
      <c r="F39" s="141">
        <f t="shared" si="0"/>
        <v>1569989.6600000001</v>
      </c>
    </row>
    <row r="40" spans="1:6" x14ac:dyDescent="0.2">
      <c r="A40" s="136" t="s">
        <v>422</v>
      </c>
      <c r="B40" s="137" t="s">
        <v>376</v>
      </c>
      <c r="C40" s="138" t="s">
        <v>423</v>
      </c>
      <c r="D40" s="139">
        <v>1076800</v>
      </c>
      <c r="E40" s="140">
        <v>594881.6</v>
      </c>
      <c r="F40" s="141">
        <f t="shared" si="0"/>
        <v>481918.4</v>
      </c>
    </row>
    <row r="41" spans="1:6" ht="22.5" x14ac:dyDescent="0.2">
      <c r="A41" s="136" t="s">
        <v>424</v>
      </c>
      <c r="B41" s="137" t="s">
        <v>376</v>
      </c>
      <c r="C41" s="138" t="s">
        <v>425</v>
      </c>
      <c r="D41" s="139">
        <v>30200</v>
      </c>
      <c r="E41" s="140">
        <v>17495</v>
      </c>
      <c r="F41" s="141">
        <f t="shared" si="0"/>
        <v>12705</v>
      </c>
    </row>
    <row r="42" spans="1:6" x14ac:dyDescent="0.2">
      <c r="A42" s="136" t="s">
        <v>426</v>
      </c>
      <c r="B42" s="137" t="s">
        <v>376</v>
      </c>
      <c r="C42" s="138" t="s">
        <v>427</v>
      </c>
      <c r="D42" s="139">
        <v>7000</v>
      </c>
      <c r="E42" s="140">
        <v>3633</v>
      </c>
      <c r="F42" s="141">
        <f t="shared" si="0"/>
        <v>3367</v>
      </c>
    </row>
    <row r="43" spans="1:6" ht="90" x14ac:dyDescent="0.2">
      <c r="A43" s="142" t="s">
        <v>428</v>
      </c>
      <c r="B43" s="137" t="s">
        <v>376</v>
      </c>
      <c r="C43" s="138" t="s">
        <v>429</v>
      </c>
      <c r="D43" s="139">
        <v>678600</v>
      </c>
      <c r="E43" s="140">
        <v>440291.71</v>
      </c>
      <c r="F43" s="141">
        <f t="shared" si="0"/>
        <v>238308.28999999998</v>
      </c>
    </row>
    <row r="44" spans="1:6" x14ac:dyDescent="0.2">
      <c r="A44" s="136" t="s">
        <v>389</v>
      </c>
      <c r="B44" s="137" t="s">
        <v>376</v>
      </c>
      <c r="C44" s="138" t="s">
        <v>430</v>
      </c>
      <c r="D44" s="139">
        <v>678600</v>
      </c>
      <c r="E44" s="140">
        <v>440291.71</v>
      </c>
      <c r="F44" s="141">
        <f t="shared" si="0"/>
        <v>238308.28999999998</v>
      </c>
    </row>
    <row r="45" spans="1:6" ht="90" x14ac:dyDescent="0.2">
      <c r="A45" s="142" t="s">
        <v>431</v>
      </c>
      <c r="B45" s="137" t="s">
        <v>376</v>
      </c>
      <c r="C45" s="138" t="s">
        <v>432</v>
      </c>
      <c r="D45" s="139">
        <v>312400</v>
      </c>
      <c r="E45" s="140">
        <v>112905.13</v>
      </c>
      <c r="F45" s="141">
        <f t="shared" si="0"/>
        <v>199494.87</v>
      </c>
    </row>
    <row r="46" spans="1:6" x14ac:dyDescent="0.2">
      <c r="A46" s="136" t="s">
        <v>389</v>
      </c>
      <c r="B46" s="137" t="s">
        <v>376</v>
      </c>
      <c r="C46" s="138" t="s">
        <v>433</v>
      </c>
      <c r="D46" s="139">
        <v>312400</v>
      </c>
      <c r="E46" s="140">
        <v>112905.13</v>
      </c>
      <c r="F46" s="141">
        <f t="shared" si="0"/>
        <v>199494.87</v>
      </c>
    </row>
    <row r="47" spans="1:6" ht="33.75" x14ac:dyDescent="0.2">
      <c r="A47" s="136" t="s">
        <v>434</v>
      </c>
      <c r="B47" s="137" t="s">
        <v>376</v>
      </c>
      <c r="C47" s="138" t="s">
        <v>435</v>
      </c>
      <c r="D47" s="139">
        <v>2449200</v>
      </c>
      <c r="E47" s="140">
        <v>1313500</v>
      </c>
      <c r="F47" s="141">
        <f t="shared" si="0"/>
        <v>1135700</v>
      </c>
    </row>
    <row r="48" spans="1:6" ht="123.75" x14ac:dyDescent="0.2">
      <c r="A48" s="142" t="s">
        <v>436</v>
      </c>
      <c r="B48" s="137" t="s">
        <v>376</v>
      </c>
      <c r="C48" s="138" t="s">
        <v>437</v>
      </c>
      <c r="D48" s="139">
        <v>825400</v>
      </c>
      <c r="E48" s="140">
        <v>414000</v>
      </c>
      <c r="F48" s="141">
        <f t="shared" si="0"/>
        <v>411400</v>
      </c>
    </row>
    <row r="49" spans="1:6" x14ac:dyDescent="0.2">
      <c r="A49" s="136" t="s">
        <v>118</v>
      </c>
      <c r="B49" s="137" t="s">
        <v>376</v>
      </c>
      <c r="C49" s="138" t="s">
        <v>438</v>
      </c>
      <c r="D49" s="139">
        <v>825400</v>
      </c>
      <c r="E49" s="140">
        <v>414000</v>
      </c>
      <c r="F49" s="141">
        <f t="shared" si="0"/>
        <v>411400</v>
      </c>
    </row>
    <row r="50" spans="1:6" ht="146.25" x14ac:dyDescent="0.2">
      <c r="A50" s="142" t="s">
        <v>439</v>
      </c>
      <c r="B50" s="137" t="s">
        <v>376</v>
      </c>
      <c r="C50" s="138" t="s">
        <v>440</v>
      </c>
      <c r="D50" s="139">
        <v>1022200</v>
      </c>
      <c r="E50" s="140">
        <v>511200</v>
      </c>
      <c r="F50" s="141">
        <f t="shared" si="0"/>
        <v>511000</v>
      </c>
    </row>
    <row r="51" spans="1:6" x14ac:dyDescent="0.2">
      <c r="A51" s="136" t="s">
        <v>118</v>
      </c>
      <c r="B51" s="137" t="s">
        <v>376</v>
      </c>
      <c r="C51" s="138" t="s">
        <v>441</v>
      </c>
      <c r="D51" s="139">
        <v>1022200</v>
      </c>
      <c r="E51" s="140">
        <v>511200</v>
      </c>
      <c r="F51" s="141">
        <f t="shared" si="0"/>
        <v>511000</v>
      </c>
    </row>
    <row r="52" spans="1:6" ht="135" x14ac:dyDescent="0.2">
      <c r="A52" s="142" t="s">
        <v>442</v>
      </c>
      <c r="B52" s="137" t="s">
        <v>376</v>
      </c>
      <c r="C52" s="138" t="s">
        <v>443</v>
      </c>
      <c r="D52" s="139">
        <v>548900</v>
      </c>
      <c r="E52" s="140">
        <v>335600</v>
      </c>
      <c r="F52" s="141">
        <f t="shared" si="0"/>
        <v>213300</v>
      </c>
    </row>
    <row r="53" spans="1:6" x14ac:dyDescent="0.2">
      <c r="A53" s="136" t="s">
        <v>118</v>
      </c>
      <c r="B53" s="137" t="s">
        <v>376</v>
      </c>
      <c r="C53" s="138" t="s">
        <v>444</v>
      </c>
      <c r="D53" s="139">
        <v>548900</v>
      </c>
      <c r="E53" s="140">
        <v>335600</v>
      </c>
      <c r="F53" s="141">
        <f t="shared" si="0"/>
        <v>213300</v>
      </c>
    </row>
    <row r="54" spans="1:6" ht="123.75" x14ac:dyDescent="0.2">
      <c r="A54" s="142" t="s">
        <v>445</v>
      </c>
      <c r="B54" s="137" t="s">
        <v>376</v>
      </c>
      <c r="C54" s="138" t="s">
        <v>446</v>
      </c>
      <c r="D54" s="139">
        <v>52700</v>
      </c>
      <c r="E54" s="140">
        <v>52700</v>
      </c>
      <c r="F54" s="141" t="str">
        <f t="shared" si="0"/>
        <v>-</v>
      </c>
    </row>
    <row r="55" spans="1:6" x14ac:dyDescent="0.2">
      <c r="A55" s="136" t="s">
        <v>118</v>
      </c>
      <c r="B55" s="137" t="s">
        <v>376</v>
      </c>
      <c r="C55" s="138" t="s">
        <v>447</v>
      </c>
      <c r="D55" s="139">
        <v>52700</v>
      </c>
      <c r="E55" s="140">
        <v>52700</v>
      </c>
      <c r="F55" s="141" t="str">
        <f t="shared" si="0"/>
        <v>-</v>
      </c>
    </row>
    <row r="56" spans="1:6" ht="22.5" x14ac:dyDescent="0.2">
      <c r="A56" s="136" t="s">
        <v>448</v>
      </c>
      <c r="B56" s="137" t="s">
        <v>376</v>
      </c>
      <c r="C56" s="138" t="s">
        <v>449</v>
      </c>
      <c r="D56" s="139">
        <v>4800</v>
      </c>
      <c r="E56" s="140">
        <v>4689.3</v>
      </c>
      <c r="F56" s="141">
        <f t="shared" si="0"/>
        <v>110.69999999999982</v>
      </c>
    </row>
    <row r="57" spans="1:6" x14ac:dyDescent="0.2">
      <c r="A57" s="136" t="s">
        <v>450</v>
      </c>
      <c r="B57" s="137" t="s">
        <v>376</v>
      </c>
      <c r="C57" s="138" t="s">
        <v>451</v>
      </c>
      <c r="D57" s="139">
        <v>4600</v>
      </c>
      <c r="E57" s="140">
        <v>4489.3</v>
      </c>
      <c r="F57" s="141">
        <f t="shared" si="0"/>
        <v>110.69999999999982</v>
      </c>
    </row>
    <row r="58" spans="1:6" ht="45" x14ac:dyDescent="0.2">
      <c r="A58" s="136" t="s">
        <v>452</v>
      </c>
      <c r="B58" s="137" t="s">
        <v>376</v>
      </c>
      <c r="C58" s="138" t="s">
        <v>453</v>
      </c>
      <c r="D58" s="139">
        <v>4600</v>
      </c>
      <c r="E58" s="140">
        <v>4489.3</v>
      </c>
      <c r="F58" s="141">
        <f t="shared" si="0"/>
        <v>110.69999999999982</v>
      </c>
    </row>
    <row r="59" spans="1:6" ht="22.5" x14ac:dyDescent="0.2">
      <c r="A59" s="136" t="s">
        <v>412</v>
      </c>
      <c r="B59" s="137" t="s">
        <v>376</v>
      </c>
      <c r="C59" s="138" t="s">
        <v>454</v>
      </c>
      <c r="D59" s="139">
        <v>3500</v>
      </c>
      <c r="E59" s="140">
        <v>3448</v>
      </c>
      <c r="F59" s="141">
        <f t="shared" si="0"/>
        <v>52</v>
      </c>
    </row>
    <row r="60" spans="1:6" ht="33.75" x14ac:dyDescent="0.2">
      <c r="A60" s="136" t="s">
        <v>416</v>
      </c>
      <c r="B60" s="137" t="s">
        <v>376</v>
      </c>
      <c r="C60" s="138" t="s">
        <v>455</v>
      </c>
      <c r="D60" s="139">
        <v>1100</v>
      </c>
      <c r="E60" s="140">
        <v>1041.3</v>
      </c>
      <c r="F60" s="141">
        <f t="shared" si="0"/>
        <v>58.700000000000045</v>
      </c>
    </row>
    <row r="61" spans="1:6" x14ac:dyDescent="0.2">
      <c r="A61" s="136" t="s">
        <v>456</v>
      </c>
      <c r="B61" s="137" t="s">
        <v>376</v>
      </c>
      <c r="C61" s="138" t="s">
        <v>457</v>
      </c>
      <c r="D61" s="139">
        <v>200</v>
      </c>
      <c r="E61" s="140">
        <v>200</v>
      </c>
      <c r="F61" s="141" t="str">
        <f t="shared" si="0"/>
        <v>-</v>
      </c>
    </row>
    <row r="62" spans="1:6" ht="90" x14ac:dyDescent="0.2">
      <c r="A62" s="142" t="s">
        <v>458</v>
      </c>
      <c r="B62" s="137" t="s">
        <v>376</v>
      </c>
      <c r="C62" s="138" t="s">
        <v>459</v>
      </c>
      <c r="D62" s="139">
        <v>200</v>
      </c>
      <c r="E62" s="140">
        <v>200</v>
      </c>
      <c r="F62" s="141" t="str">
        <f t="shared" si="0"/>
        <v>-</v>
      </c>
    </row>
    <row r="63" spans="1:6" x14ac:dyDescent="0.2">
      <c r="A63" s="136" t="s">
        <v>389</v>
      </c>
      <c r="B63" s="137" t="s">
        <v>376</v>
      </c>
      <c r="C63" s="138" t="s">
        <v>460</v>
      </c>
      <c r="D63" s="139">
        <v>200</v>
      </c>
      <c r="E63" s="140">
        <v>200</v>
      </c>
      <c r="F63" s="141" t="str">
        <f t="shared" si="0"/>
        <v>-</v>
      </c>
    </row>
    <row r="64" spans="1:6" ht="33.75" x14ac:dyDescent="0.2">
      <c r="A64" s="136" t="s">
        <v>461</v>
      </c>
      <c r="B64" s="137" t="s">
        <v>376</v>
      </c>
      <c r="C64" s="138" t="s">
        <v>462</v>
      </c>
      <c r="D64" s="139">
        <v>319000</v>
      </c>
      <c r="E64" s="140">
        <v>161300</v>
      </c>
      <c r="F64" s="141">
        <f t="shared" si="0"/>
        <v>157700</v>
      </c>
    </row>
    <row r="65" spans="1:6" ht="22.5" x14ac:dyDescent="0.2">
      <c r="A65" s="136" t="s">
        <v>448</v>
      </c>
      <c r="B65" s="137" t="s">
        <v>376</v>
      </c>
      <c r="C65" s="138" t="s">
        <v>463</v>
      </c>
      <c r="D65" s="139">
        <v>319000</v>
      </c>
      <c r="E65" s="140">
        <v>161300</v>
      </c>
      <c r="F65" s="141">
        <f t="shared" si="0"/>
        <v>157700</v>
      </c>
    </row>
    <row r="66" spans="1:6" x14ac:dyDescent="0.2">
      <c r="A66" s="136" t="s">
        <v>456</v>
      </c>
      <c r="B66" s="137" t="s">
        <v>376</v>
      </c>
      <c r="C66" s="138" t="s">
        <v>464</v>
      </c>
      <c r="D66" s="139">
        <v>319000</v>
      </c>
      <c r="E66" s="140">
        <v>161300</v>
      </c>
      <c r="F66" s="141">
        <f t="shared" si="0"/>
        <v>157700</v>
      </c>
    </row>
    <row r="67" spans="1:6" ht="78.75" x14ac:dyDescent="0.2">
      <c r="A67" s="142" t="s">
        <v>465</v>
      </c>
      <c r="B67" s="137" t="s">
        <v>376</v>
      </c>
      <c r="C67" s="138" t="s">
        <v>466</v>
      </c>
      <c r="D67" s="139">
        <v>319000</v>
      </c>
      <c r="E67" s="140">
        <v>161300</v>
      </c>
      <c r="F67" s="141">
        <f t="shared" si="0"/>
        <v>157700</v>
      </c>
    </row>
    <row r="68" spans="1:6" x14ac:dyDescent="0.2">
      <c r="A68" s="136" t="s">
        <v>118</v>
      </c>
      <c r="B68" s="137" t="s">
        <v>376</v>
      </c>
      <c r="C68" s="138" t="s">
        <v>467</v>
      </c>
      <c r="D68" s="139">
        <v>319000</v>
      </c>
      <c r="E68" s="140">
        <v>161300</v>
      </c>
      <c r="F68" s="141">
        <f t="shared" si="0"/>
        <v>157700</v>
      </c>
    </row>
    <row r="69" spans="1:6" x14ac:dyDescent="0.2">
      <c r="A69" s="136" t="s">
        <v>468</v>
      </c>
      <c r="B69" s="137" t="s">
        <v>376</v>
      </c>
      <c r="C69" s="138" t="s">
        <v>469</v>
      </c>
      <c r="D69" s="139">
        <v>369700</v>
      </c>
      <c r="E69" s="140">
        <v>0</v>
      </c>
      <c r="F69" s="141">
        <f t="shared" si="0"/>
        <v>369700</v>
      </c>
    </row>
    <row r="70" spans="1:6" ht="22.5" x14ac:dyDescent="0.2">
      <c r="A70" s="136" t="s">
        <v>448</v>
      </c>
      <c r="B70" s="137" t="s">
        <v>376</v>
      </c>
      <c r="C70" s="138" t="s">
        <v>470</v>
      </c>
      <c r="D70" s="139">
        <v>369700</v>
      </c>
      <c r="E70" s="140" t="s">
        <v>40</v>
      </c>
      <c r="F70" s="141">
        <f t="shared" si="0"/>
        <v>369700</v>
      </c>
    </row>
    <row r="71" spans="1:6" x14ac:dyDescent="0.2">
      <c r="A71" s="136" t="s">
        <v>450</v>
      </c>
      <c r="B71" s="137" t="s">
        <v>376</v>
      </c>
      <c r="C71" s="138" t="s">
        <v>471</v>
      </c>
      <c r="D71" s="139">
        <v>369700</v>
      </c>
      <c r="E71" s="140" t="s">
        <v>40</v>
      </c>
      <c r="F71" s="141">
        <f t="shared" si="0"/>
        <v>369700</v>
      </c>
    </row>
    <row r="72" spans="1:6" ht="56.25" x14ac:dyDescent="0.2">
      <c r="A72" s="136" t="s">
        <v>472</v>
      </c>
      <c r="B72" s="137" t="s">
        <v>376</v>
      </c>
      <c r="C72" s="138" t="s">
        <v>473</v>
      </c>
      <c r="D72" s="139">
        <v>369700</v>
      </c>
      <c r="E72" s="140" t="s">
        <v>40</v>
      </c>
      <c r="F72" s="141">
        <f t="shared" si="0"/>
        <v>369700</v>
      </c>
    </row>
    <row r="73" spans="1:6" x14ac:dyDescent="0.2">
      <c r="A73" s="136" t="s">
        <v>474</v>
      </c>
      <c r="B73" s="137" t="s">
        <v>376</v>
      </c>
      <c r="C73" s="138" t="s">
        <v>475</v>
      </c>
      <c r="D73" s="139">
        <v>369700</v>
      </c>
      <c r="E73" s="140" t="s">
        <v>40</v>
      </c>
      <c r="F73" s="141">
        <f t="shared" si="0"/>
        <v>369700</v>
      </c>
    </row>
    <row r="74" spans="1:6" x14ac:dyDescent="0.2">
      <c r="A74" s="136" t="s">
        <v>476</v>
      </c>
      <c r="B74" s="137" t="s">
        <v>376</v>
      </c>
      <c r="C74" s="138" t="s">
        <v>477</v>
      </c>
      <c r="D74" s="139">
        <v>6159300</v>
      </c>
      <c r="E74" s="140">
        <f>E75+E84+E98+E106+E113</f>
        <v>1758791.91</v>
      </c>
      <c r="F74" s="141">
        <f t="shared" si="0"/>
        <v>4400508.09</v>
      </c>
    </row>
    <row r="75" spans="1:6" ht="22.5" x14ac:dyDescent="0.2">
      <c r="A75" s="136" t="s">
        <v>391</v>
      </c>
      <c r="B75" s="137" t="s">
        <v>376</v>
      </c>
      <c r="C75" s="138" t="s">
        <v>478</v>
      </c>
      <c r="D75" s="139">
        <v>320000</v>
      </c>
      <c r="E75" s="140">
        <v>160673</v>
      </c>
      <c r="F75" s="141">
        <f t="shared" si="0"/>
        <v>159327</v>
      </c>
    </row>
    <row r="76" spans="1:6" ht="33.75" x14ac:dyDescent="0.2">
      <c r="A76" s="136" t="s">
        <v>393</v>
      </c>
      <c r="B76" s="137" t="s">
        <v>376</v>
      </c>
      <c r="C76" s="138" t="s">
        <v>479</v>
      </c>
      <c r="D76" s="139">
        <v>310000</v>
      </c>
      <c r="E76" s="140">
        <v>160673</v>
      </c>
      <c r="F76" s="141">
        <f t="shared" si="0"/>
        <v>149327</v>
      </c>
    </row>
    <row r="77" spans="1:6" ht="67.5" x14ac:dyDescent="0.2">
      <c r="A77" s="142" t="s">
        <v>480</v>
      </c>
      <c r="B77" s="137" t="s">
        <v>376</v>
      </c>
      <c r="C77" s="138" t="s">
        <v>481</v>
      </c>
      <c r="D77" s="139">
        <v>145000</v>
      </c>
      <c r="E77" s="140">
        <v>110100</v>
      </c>
      <c r="F77" s="141">
        <f t="shared" si="0"/>
        <v>34900</v>
      </c>
    </row>
    <row r="78" spans="1:6" x14ac:dyDescent="0.2">
      <c r="A78" s="136" t="s">
        <v>389</v>
      </c>
      <c r="B78" s="137" t="s">
        <v>376</v>
      </c>
      <c r="C78" s="138" t="s">
        <v>482</v>
      </c>
      <c r="D78" s="139">
        <v>145000</v>
      </c>
      <c r="E78" s="140">
        <v>110100</v>
      </c>
      <c r="F78" s="141">
        <f t="shared" si="0"/>
        <v>34900</v>
      </c>
    </row>
    <row r="79" spans="1:6" ht="78.75" x14ac:dyDescent="0.2">
      <c r="A79" s="142" t="s">
        <v>483</v>
      </c>
      <c r="B79" s="137" t="s">
        <v>376</v>
      </c>
      <c r="C79" s="138" t="s">
        <v>484</v>
      </c>
      <c r="D79" s="139">
        <v>165000</v>
      </c>
      <c r="E79" s="140">
        <v>50573</v>
      </c>
      <c r="F79" s="141">
        <f t="shared" ref="F79:F142" si="1">IF(OR(D79="-",IF(E79="-",0,E79)&gt;=IF(D79="-",0,D79)),"-",IF(D79="-",0,D79)-IF(E79="-",0,E79))</f>
        <v>114427</v>
      </c>
    </row>
    <row r="80" spans="1:6" x14ac:dyDescent="0.2">
      <c r="A80" s="136" t="s">
        <v>485</v>
      </c>
      <c r="B80" s="137" t="s">
        <v>376</v>
      </c>
      <c r="C80" s="138" t="s">
        <v>486</v>
      </c>
      <c r="D80" s="139">
        <v>165000</v>
      </c>
      <c r="E80" s="140">
        <v>50573</v>
      </c>
      <c r="F80" s="141">
        <f t="shared" si="1"/>
        <v>114427</v>
      </c>
    </row>
    <row r="81" spans="1:6" ht="33.75" x14ac:dyDescent="0.2">
      <c r="A81" s="136" t="s">
        <v>487</v>
      </c>
      <c r="B81" s="137" t="s">
        <v>376</v>
      </c>
      <c r="C81" s="138" t="s">
        <v>488</v>
      </c>
      <c r="D81" s="139">
        <v>10000</v>
      </c>
      <c r="E81" s="140" t="s">
        <v>40</v>
      </c>
      <c r="F81" s="141">
        <f t="shared" si="1"/>
        <v>10000</v>
      </c>
    </row>
    <row r="82" spans="1:6" ht="67.5" x14ac:dyDescent="0.2">
      <c r="A82" s="142" t="s">
        <v>489</v>
      </c>
      <c r="B82" s="137" t="s">
        <v>376</v>
      </c>
      <c r="C82" s="138" t="s">
        <v>490</v>
      </c>
      <c r="D82" s="139">
        <v>10000</v>
      </c>
      <c r="E82" s="140" t="s">
        <v>40</v>
      </c>
      <c r="F82" s="141">
        <f t="shared" si="1"/>
        <v>10000</v>
      </c>
    </row>
    <row r="83" spans="1:6" x14ac:dyDescent="0.2">
      <c r="A83" s="136" t="s">
        <v>389</v>
      </c>
      <c r="B83" s="137" t="s">
        <v>376</v>
      </c>
      <c r="C83" s="138" t="s">
        <v>491</v>
      </c>
      <c r="D83" s="139">
        <v>10000</v>
      </c>
      <c r="E83" s="140" t="s">
        <v>40</v>
      </c>
      <c r="F83" s="141">
        <f t="shared" si="1"/>
        <v>10000</v>
      </c>
    </row>
    <row r="84" spans="1:6" ht="45" x14ac:dyDescent="0.2">
      <c r="A84" s="136" t="s">
        <v>406</v>
      </c>
      <c r="B84" s="137" t="s">
        <v>376</v>
      </c>
      <c r="C84" s="138" t="s">
        <v>492</v>
      </c>
      <c r="D84" s="139">
        <v>1567800</v>
      </c>
      <c r="E84" s="140">
        <v>1028609</v>
      </c>
      <c r="F84" s="141">
        <f t="shared" si="1"/>
        <v>539191</v>
      </c>
    </row>
    <row r="85" spans="1:6" ht="22.5" x14ac:dyDescent="0.2">
      <c r="A85" s="136" t="s">
        <v>408</v>
      </c>
      <c r="B85" s="137" t="s">
        <v>376</v>
      </c>
      <c r="C85" s="138" t="s">
        <v>493</v>
      </c>
      <c r="D85" s="139">
        <v>1567800</v>
      </c>
      <c r="E85" s="140">
        <v>1028609</v>
      </c>
      <c r="F85" s="141">
        <f t="shared" si="1"/>
        <v>539191</v>
      </c>
    </row>
    <row r="86" spans="1:6" ht="123.75" x14ac:dyDescent="0.2">
      <c r="A86" s="142" t="s">
        <v>494</v>
      </c>
      <c r="B86" s="137" t="s">
        <v>376</v>
      </c>
      <c r="C86" s="138" t="s">
        <v>495</v>
      </c>
      <c r="D86" s="139">
        <v>450000</v>
      </c>
      <c r="E86" s="140">
        <v>326480</v>
      </c>
      <c r="F86" s="141">
        <f t="shared" si="1"/>
        <v>123520</v>
      </c>
    </row>
    <row r="87" spans="1:6" x14ac:dyDescent="0.2">
      <c r="A87" s="136" t="s">
        <v>389</v>
      </c>
      <c r="B87" s="137" t="s">
        <v>376</v>
      </c>
      <c r="C87" s="138" t="s">
        <v>496</v>
      </c>
      <c r="D87" s="139">
        <v>450000</v>
      </c>
      <c r="E87" s="140">
        <v>326480</v>
      </c>
      <c r="F87" s="141">
        <f t="shared" si="1"/>
        <v>123520</v>
      </c>
    </row>
    <row r="88" spans="1:6" ht="90" x14ac:dyDescent="0.2">
      <c r="A88" s="142" t="s">
        <v>497</v>
      </c>
      <c r="B88" s="137" t="s">
        <v>376</v>
      </c>
      <c r="C88" s="138" t="s">
        <v>498</v>
      </c>
      <c r="D88" s="139">
        <v>180000</v>
      </c>
      <c r="E88" s="140">
        <v>180000</v>
      </c>
      <c r="F88" s="141" t="str">
        <f t="shared" si="1"/>
        <v>-</v>
      </c>
    </row>
    <row r="89" spans="1:6" x14ac:dyDescent="0.2">
      <c r="A89" s="136" t="s">
        <v>499</v>
      </c>
      <c r="B89" s="137" t="s">
        <v>376</v>
      </c>
      <c r="C89" s="138" t="s">
        <v>500</v>
      </c>
      <c r="D89" s="139">
        <v>180000</v>
      </c>
      <c r="E89" s="140">
        <v>180000</v>
      </c>
      <c r="F89" s="141" t="str">
        <f t="shared" si="1"/>
        <v>-</v>
      </c>
    </row>
    <row r="90" spans="1:6" ht="90" x14ac:dyDescent="0.2">
      <c r="A90" s="142" t="s">
        <v>501</v>
      </c>
      <c r="B90" s="137" t="s">
        <v>376</v>
      </c>
      <c r="C90" s="138" t="s">
        <v>502</v>
      </c>
      <c r="D90" s="139">
        <v>156800</v>
      </c>
      <c r="E90" s="140">
        <v>21690</v>
      </c>
      <c r="F90" s="141">
        <f t="shared" si="1"/>
        <v>135110</v>
      </c>
    </row>
    <row r="91" spans="1:6" x14ac:dyDescent="0.2">
      <c r="A91" s="136" t="s">
        <v>389</v>
      </c>
      <c r="B91" s="137" t="s">
        <v>376</v>
      </c>
      <c r="C91" s="138" t="s">
        <v>503</v>
      </c>
      <c r="D91" s="139">
        <v>156800</v>
      </c>
      <c r="E91" s="140">
        <v>21690</v>
      </c>
      <c r="F91" s="141">
        <f t="shared" si="1"/>
        <v>135110</v>
      </c>
    </row>
    <row r="92" spans="1:6" ht="78.75" x14ac:dyDescent="0.2">
      <c r="A92" s="142" t="s">
        <v>504</v>
      </c>
      <c r="B92" s="137" t="s">
        <v>376</v>
      </c>
      <c r="C92" s="138" t="s">
        <v>505</v>
      </c>
      <c r="D92" s="139">
        <v>106600</v>
      </c>
      <c r="E92" s="140">
        <v>14850</v>
      </c>
      <c r="F92" s="141">
        <f t="shared" si="1"/>
        <v>91750</v>
      </c>
    </row>
    <row r="93" spans="1:6" x14ac:dyDescent="0.2">
      <c r="A93" s="136" t="s">
        <v>389</v>
      </c>
      <c r="B93" s="137" t="s">
        <v>376</v>
      </c>
      <c r="C93" s="138" t="s">
        <v>506</v>
      </c>
      <c r="D93" s="139">
        <v>106600</v>
      </c>
      <c r="E93" s="140">
        <v>14850</v>
      </c>
      <c r="F93" s="141">
        <f t="shared" si="1"/>
        <v>91750</v>
      </c>
    </row>
    <row r="94" spans="1:6" ht="90" x14ac:dyDescent="0.2">
      <c r="A94" s="142" t="s">
        <v>428</v>
      </c>
      <c r="B94" s="137" t="s">
        <v>376</v>
      </c>
      <c r="C94" s="138" t="s">
        <v>507</v>
      </c>
      <c r="D94" s="139">
        <v>24000</v>
      </c>
      <c r="E94" s="140">
        <v>10000</v>
      </c>
      <c r="F94" s="141">
        <f t="shared" si="1"/>
        <v>14000</v>
      </c>
    </row>
    <row r="95" spans="1:6" x14ac:dyDescent="0.2">
      <c r="A95" s="136" t="s">
        <v>389</v>
      </c>
      <c r="B95" s="137" t="s">
        <v>376</v>
      </c>
      <c r="C95" s="138" t="s">
        <v>508</v>
      </c>
      <c r="D95" s="139">
        <v>24000</v>
      </c>
      <c r="E95" s="140">
        <v>10000</v>
      </c>
      <c r="F95" s="141">
        <f t="shared" si="1"/>
        <v>14000</v>
      </c>
    </row>
    <row r="96" spans="1:6" ht="78.75" x14ac:dyDescent="0.2">
      <c r="A96" s="142" t="s">
        <v>509</v>
      </c>
      <c r="B96" s="137" t="s">
        <v>376</v>
      </c>
      <c r="C96" s="138" t="s">
        <v>510</v>
      </c>
      <c r="D96" s="139">
        <v>650400</v>
      </c>
      <c r="E96" s="140">
        <v>475589</v>
      </c>
      <c r="F96" s="141">
        <f t="shared" si="1"/>
        <v>174811</v>
      </c>
    </row>
    <row r="97" spans="1:6" ht="22.5" x14ac:dyDescent="0.2">
      <c r="A97" s="136" t="s">
        <v>424</v>
      </c>
      <c r="B97" s="137" t="s">
        <v>376</v>
      </c>
      <c r="C97" s="138" t="s">
        <v>511</v>
      </c>
      <c r="D97" s="139">
        <v>650400</v>
      </c>
      <c r="E97" s="140">
        <v>475589</v>
      </c>
      <c r="F97" s="141">
        <f t="shared" si="1"/>
        <v>174811</v>
      </c>
    </row>
    <row r="98" spans="1:6" ht="22.5" x14ac:dyDescent="0.2">
      <c r="A98" s="136" t="s">
        <v>512</v>
      </c>
      <c r="B98" s="137" t="s">
        <v>376</v>
      </c>
      <c r="C98" s="138" t="s">
        <v>513</v>
      </c>
      <c r="D98" s="139">
        <v>915400</v>
      </c>
      <c r="E98" s="140">
        <v>490158</v>
      </c>
      <c r="F98" s="141">
        <f t="shared" si="1"/>
        <v>425242</v>
      </c>
    </row>
    <row r="99" spans="1:6" ht="22.5" x14ac:dyDescent="0.2">
      <c r="A99" s="136" t="s">
        <v>514</v>
      </c>
      <c r="B99" s="137" t="s">
        <v>376</v>
      </c>
      <c r="C99" s="138" t="s">
        <v>515</v>
      </c>
      <c r="D99" s="139">
        <v>915400</v>
      </c>
      <c r="E99" s="140">
        <v>490158</v>
      </c>
      <c r="F99" s="141">
        <f t="shared" si="1"/>
        <v>425242</v>
      </c>
    </row>
    <row r="100" spans="1:6" ht="56.25" x14ac:dyDescent="0.2">
      <c r="A100" s="136" t="s">
        <v>516</v>
      </c>
      <c r="B100" s="137" t="s">
        <v>376</v>
      </c>
      <c r="C100" s="138" t="s">
        <v>517</v>
      </c>
      <c r="D100" s="139">
        <v>200000</v>
      </c>
      <c r="E100" s="140">
        <v>130000</v>
      </c>
      <c r="F100" s="141">
        <f t="shared" si="1"/>
        <v>70000</v>
      </c>
    </row>
    <row r="101" spans="1:6" x14ac:dyDescent="0.2">
      <c r="A101" s="136" t="s">
        <v>389</v>
      </c>
      <c r="B101" s="137" t="s">
        <v>376</v>
      </c>
      <c r="C101" s="138" t="s">
        <v>518</v>
      </c>
      <c r="D101" s="139">
        <v>200000</v>
      </c>
      <c r="E101" s="140">
        <v>130000</v>
      </c>
      <c r="F101" s="141">
        <f t="shared" si="1"/>
        <v>70000</v>
      </c>
    </row>
    <row r="102" spans="1:6" ht="56.25" x14ac:dyDescent="0.2">
      <c r="A102" s="136" t="s">
        <v>519</v>
      </c>
      <c r="B102" s="137" t="s">
        <v>376</v>
      </c>
      <c r="C102" s="138" t="s">
        <v>520</v>
      </c>
      <c r="D102" s="139">
        <v>123700</v>
      </c>
      <c r="E102" s="140">
        <v>61258</v>
      </c>
      <c r="F102" s="141">
        <f t="shared" si="1"/>
        <v>62442</v>
      </c>
    </row>
    <row r="103" spans="1:6" x14ac:dyDescent="0.2">
      <c r="A103" s="136" t="s">
        <v>426</v>
      </c>
      <c r="B103" s="137" t="s">
        <v>376</v>
      </c>
      <c r="C103" s="138" t="s">
        <v>521</v>
      </c>
      <c r="D103" s="139">
        <v>123700</v>
      </c>
      <c r="E103" s="140">
        <v>61258</v>
      </c>
      <c r="F103" s="141">
        <f t="shared" si="1"/>
        <v>62442</v>
      </c>
    </row>
    <row r="104" spans="1:6" ht="112.5" x14ac:dyDescent="0.2">
      <c r="A104" s="142" t="s">
        <v>522</v>
      </c>
      <c r="B104" s="137" t="s">
        <v>376</v>
      </c>
      <c r="C104" s="138" t="s">
        <v>523</v>
      </c>
      <c r="D104" s="139">
        <v>591700</v>
      </c>
      <c r="E104" s="140">
        <v>298900</v>
      </c>
      <c r="F104" s="141">
        <f t="shared" si="1"/>
        <v>292800</v>
      </c>
    </row>
    <row r="105" spans="1:6" x14ac:dyDescent="0.2">
      <c r="A105" s="136" t="s">
        <v>118</v>
      </c>
      <c r="B105" s="137" t="s">
        <v>376</v>
      </c>
      <c r="C105" s="138" t="s">
        <v>524</v>
      </c>
      <c r="D105" s="139">
        <v>591700</v>
      </c>
      <c r="E105" s="140">
        <v>298900</v>
      </c>
      <c r="F105" s="141">
        <f t="shared" si="1"/>
        <v>292800</v>
      </c>
    </row>
    <row r="106" spans="1:6" ht="22.5" x14ac:dyDescent="0.2">
      <c r="A106" s="136" t="s">
        <v>448</v>
      </c>
      <c r="B106" s="137" t="s">
        <v>376</v>
      </c>
      <c r="C106" s="138" t="s">
        <v>525</v>
      </c>
      <c r="D106" s="139">
        <v>3356100</v>
      </c>
      <c r="E106" s="140">
        <f>E107</f>
        <v>77351.91</v>
      </c>
      <c r="F106" s="141">
        <f t="shared" si="1"/>
        <v>3278748.09</v>
      </c>
    </row>
    <row r="107" spans="1:6" x14ac:dyDescent="0.2">
      <c r="A107" s="136" t="s">
        <v>450</v>
      </c>
      <c r="B107" s="137" t="s">
        <v>376</v>
      </c>
      <c r="C107" s="138" t="s">
        <v>526</v>
      </c>
      <c r="D107" s="139">
        <v>77700</v>
      </c>
      <c r="E107" s="140">
        <f>E108+E111</f>
        <v>77351.91</v>
      </c>
      <c r="F107" s="141">
        <f t="shared" si="1"/>
        <v>348.08999999999651</v>
      </c>
    </row>
    <row r="108" spans="1:6" ht="45" x14ac:dyDescent="0.2">
      <c r="A108" s="136" t="s">
        <v>452</v>
      </c>
      <c r="B108" s="137" t="s">
        <v>376</v>
      </c>
      <c r="C108" s="138" t="s">
        <v>527</v>
      </c>
      <c r="D108" s="139">
        <v>9200</v>
      </c>
      <c r="E108" s="140">
        <v>8979.91</v>
      </c>
      <c r="F108" s="141">
        <f t="shared" si="1"/>
        <v>220.09000000000015</v>
      </c>
    </row>
    <row r="109" spans="1:6" ht="22.5" x14ac:dyDescent="0.2">
      <c r="A109" s="136" t="s">
        <v>412</v>
      </c>
      <c r="B109" s="137" t="s">
        <v>376</v>
      </c>
      <c r="C109" s="138" t="s">
        <v>528</v>
      </c>
      <c r="D109" s="139">
        <v>7000</v>
      </c>
      <c r="E109" s="140">
        <v>6897</v>
      </c>
      <c r="F109" s="141">
        <f t="shared" si="1"/>
        <v>103</v>
      </c>
    </row>
    <row r="110" spans="1:6" ht="33.75" x14ac:dyDescent="0.2">
      <c r="A110" s="136" t="s">
        <v>416</v>
      </c>
      <c r="B110" s="137" t="s">
        <v>376</v>
      </c>
      <c r="C110" s="138" t="s">
        <v>529</v>
      </c>
      <c r="D110" s="139">
        <v>2200</v>
      </c>
      <c r="E110" s="140">
        <v>2082.91</v>
      </c>
      <c r="F110" s="141">
        <f t="shared" si="1"/>
        <v>117.09000000000015</v>
      </c>
    </row>
    <row r="111" spans="1:6" ht="56.25" x14ac:dyDescent="0.2">
      <c r="A111" s="136" t="s">
        <v>472</v>
      </c>
      <c r="B111" s="137" t="s">
        <v>376</v>
      </c>
      <c r="C111" s="138" t="s">
        <v>530</v>
      </c>
      <c r="D111" s="139">
        <v>68500</v>
      </c>
      <c r="E111" s="140">
        <f>E112</f>
        <v>68372</v>
      </c>
      <c r="F111" s="141">
        <f t="shared" si="1"/>
        <v>128</v>
      </c>
    </row>
    <row r="112" spans="1:6" x14ac:dyDescent="0.2">
      <c r="A112" s="136" t="s">
        <v>485</v>
      </c>
      <c r="B112" s="137" t="s">
        <v>376</v>
      </c>
      <c r="C112" s="138" t="s">
        <v>531</v>
      </c>
      <c r="D112" s="139">
        <v>68500</v>
      </c>
      <c r="E112" s="140">
        <v>68372</v>
      </c>
      <c r="F112" s="141">
        <f t="shared" si="1"/>
        <v>128</v>
      </c>
    </row>
    <row r="113" spans="1:6" x14ac:dyDescent="0.2">
      <c r="A113" s="136" t="s">
        <v>456</v>
      </c>
      <c r="B113" s="137" t="s">
        <v>376</v>
      </c>
      <c r="C113" s="138" t="s">
        <v>532</v>
      </c>
      <c r="D113" s="139">
        <v>3278400</v>
      </c>
      <c r="E113" s="140">
        <f>E114+E116</f>
        <v>2000</v>
      </c>
      <c r="F113" s="141">
        <f t="shared" si="1"/>
        <v>3276400</v>
      </c>
    </row>
    <row r="114" spans="1:6" ht="101.25" x14ac:dyDescent="0.2">
      <c r="A114" s="142" t="s">
        <v>533</v>
      </c>
      <c r="B114" s="137" t="s">
        <v>376</v>
      </c>
      <c r="C114" s="138" t="s">
        <v>534</v>
      </c>
      <c r="D114" s="139">
        <v>2000</v>
      </c>
      <c r="E114" s="140">
        <f>E115</f>
        <v>2000</v>
      </c>
      <c r="F114" s="141" t="str">
        <f t="shared" si="1"/>
        <v>-</v>
      </c>
    </row>
    <row r="115" spans="1:6" ht="22.5" x14ac:dyDescent="0.2">
      <c r="A115" s="136" t="s">
        <v>535</v>
      </c>
      <c r="B115" s="137" t="s">
        <v>376</v>
      </c>
      <c r="C115" s="138" t="s">
        <v>536</v>
      </c>
      <c r="D115" s="139">
        <v>2000</v>
      </c>
      <c r="E115" s="140">
        <v>2000</v>
      </c>
      <c r="F115" s="141" t="str">
        <f t="shared" si="1"/>
        <v>-</v>
      </c>
    </row>
    <row r="116" spans="1:6" ht="67.5" x14ac:dyDescent="0.2">
      <c r="A116" s="142" t="s">
        <v>537</v>
      </c>
      <c r="B116" s="137" t="s">
        <v>376</v>
      </c>
      <c r="C116" s="138" t="s">
        <v>538</v>
      </c>
      <c r="D116" s="139">
        <v>3276400</v>
      </c>
      <c r="E116" s="140">
        <v>0</v>
      </c>
      <c r="F116" s="141">
        <f t="shared" si="1"/>
        <v>3276400</v>
      </c>
    </row>
    <row r="117" spans="1:6" x14ac:dyDescent="0.2">
      <c r="A117" s="136" t="s">
        <v>474</v>
      </c>
      <c r="B117" s="137" t="s">
        <v>376</v>
      </c>
      <c r="C117" s="138" t="s">
        <v>539</v>
      </c>
      <c r="D117" s="139">
        <v>3276400</v>
      </c>
      <c r="E117" s="140" t="s">
        <v>40</v>
      </c>
      <c r="F117" s="141">
        <f t="shared" si="1"/>
        <v>3276400</v>
      </c>
    </row>
    <row r="118" spans="1:6" ht="22.5" x14ac:dyDescent="0.2">
      <c r="A118" s="124" t="s">
        <v>540</v>
      </c>
      <c r="B118" s="125" t="s">
        <v>376</v>
      </c>
      <c r="C118" s="126" t="s">
        <v>541</v>
      </c>
      <c r="D118" s="127">
        <v>4112400</v>
      </c>
      <c r="E118" s="128">
        <v>2262980</v>
      </c>
      <c r="F118" s="129">
        <f t="shared" si="1"/>
        <v>1849420</v>
      </c>
    </row>
    <row r="119" spans="1:6" ht="33.75" x14ac:dyDescent="0.2">
      <c r="A119" s="136" t="s">
        <v>542</v>
      </c>
      <c r="B119" s="137" t="s">
        <v>376</v>
      </c>
      <c r="C119" s="138" t="s">
        <v>543</v>
      </c>
      <c r="D119" s="139">
        <v>4112400</v>
      </c>
      <c r="E119" s="140">
        <v>2262980</v>
      </c>
      <c r="F119" s="141">
        <f t="shared" si="1"/>
        <v>1849420</v>
      </c>
    </row>
    <row r="120" spans="1:6" ht="45" x14ac:dyDescent="0.2">
      <c r="A120" s="136" t="s">
        <v>544</v>
      </c>
      <c r="B120" s="137" t="s">
        <v>376</v>
      </c>
      <c r="C120" s="138" t="s">
        <v>545</v>
      </c>
      <c r="D120" s="139">
        <v>4112400</v>
      </c>
      <c r="E120" s="140">
        <v>2262980</v>
      </c>
      <c r="F120" s="141">
        <f t="shared" si="1"/>
        <v>1849420</v>
      </c>
    </row>
    <row r="121" spans="1:6" x14ac:dyDescent="0.2">
      <c r="A121" s="136" t="s">
        <v>546</v>
      </c>
      <c r="B121" s="137" t="s">
        <v>376</v>
      </c>
      <c r="C121" s="138" t="s">
        <v>547</v>
      </c>
      <c r="D121" s="139">
        <v>504200</v>
      </c>
      <c r="E121" s="140">
        <v>450000</v>
      </c>
      <c r="F121" s="141">
        <f t="shared" si="1"/>
        <v>54200</v>
      </c>
    </row>
    <row r="122" spans="1:6" ht="78.75" x14ac:dyDescent="0.2">
      <c r="A122" s="142" t="s">
        <v>548</v>
      </c>
      <c r="B122" s="137" t="s">
        <v>376</v>
      </c>
      <c r="C122" s="138" t="s">
        <v>549</v>
      </c>
      <c r="D122" s="139">
        <v>30000</v>
      </c>
      <c r="E122" s="140" t="s">
        <v>40</v>
      </c>
      <c r="F122" s="141">
        <f t="shared" si="1"/>
        <v>30000</v>
      </c>
    </row>
    <row r="123" spans="1:6" x14ac:dyDescent="0.2">
      <c r="A123" s="136" t="s">
        <v>389</v>
      </c>
      <c r="B123" s="137" t="s">
        <v>376</v>
      </c>
      <c r="C123" s="138" t="s">
        <v>550</v>
      </c>
      <c r="D123" s="139">
        <v>30000</v>
      </c>
      <c r="E123" s="140" t="s">
        <v>40</v>
      </c>
      <c r="F123" s="141">
        <f t="shared" si="1"/>
        <v>30000</v>
      </c>
    </row>
    <row r="124" spans="1:6" ht="78.75" x14ac:dyDescent="0.2">
      <c r="A124" s="142" t="s">
        <v>551</v>
      </c>
      <c r="B124" s="137" t="s">
        <v>376</v>
      </c>
      <c r="C124" s="138" t="s">
        <v>552</v>
      </c>
      <c r="D124" s="139">
        <v>474200</v>
      </c>
      <c r="E124" s="140">
        <v>450000</v>
      </c>
      <c r="F124" s="141">
        <f t="shared" si="1"/>
        <v>24200</v>
      </c>
    </row>
    <row r="125" spans="1:6" x14ac:dyDescent="0.2">
      <c r="A125" s="136" t="s">
        <v>389</v>
      </c>
      <c r="B125" s="137" t="s">
        <v>376</v>
      </c>
      <c r="C125" s="138" t="s">
        <v>553</v>
      </c>
      <c r="D125" s="139">
        <v>474200</v>
      </c>
      <c r="E125" s="140">
        <v>450000</v>
      </c>
      <c r="F125" s="141">
        <f t="shared" si="1"/>
        <v>24200</v>
      </c>
    </row>
    <row r="126" spans="1:6" ht="22.5" x14ac:dyDescent="0.2">
      <c r="A126" s="136" t="s">
        <v>554</v>
      </c>
      <c r="B126" s="137" t="s">
        <v>376</v>
      </c>
      <c r="C126" s="138" t="s">
        <v>555</v>
      </c>
      <c r="D126" s="139">
        <v>3608200</v>
      </c>
      <c r="E126" s="140">
        <v>1812980</v>
      </c>
      <c r="F126" s="141">
        <f t="shared" si="1"/>
        <v>1795220</v>
      </c>
    </row>
    <row r="127" spans="1:6" ht="78.75" x14ac:dyDescent="0.2">
      <c r="A127" s="142" t="s">
        <v>556</v>
      </c>
      <c r="B127" s="137" t="s">
        <v>376</v>
      </c>
      <c r="C127" s="138" t="s">
        <v>557</v>
      </c>
      <c r="D127" s="139">
        <v>24800</v>
      </c>
      <c r="E127" s="140">
        <v>24800</v>
      </c>
      <c r="F127" s="141" t="str">
        <f t="shared" si="1"/>
        <v>-</v>
      </c>
    </row>
    <row r="128" spans="1:6" x14ac:dyDescent="0.2">
      <c r="A128" s="136" t="s">
        <v>389</v>
      </c>
      <c r="B128" s="137" t="s">
        <v>376</v>
      </c>
      <c r="C128" s="138" t="s">
        <v>558</v>
      </c>
      <c r="D128" s="139">
        <v>24800</v>
      </c>
      <c r="E128" s="140">
        <v>24800</v>
      </c>
      <c r="F128" s="141" t="str">
        <f t="shared" si="1"/>
        <v>-</v>
      </c>
    </row>
    <row r="129" spans="1:6" ht="67.5" x14ac:dyDescent="0.2">
      <c r="A129" s="142" t="s">
        <v>559</v>
      </c>
      <c r="B129" s="137" t="s">
        <v>376</v>
      </c>
      <c r="C129" s="138" t="s">
        <v>560</v>
      </c>
      <c r="D129" s="139">
        <v>32900</v>
      </c>
      <c r="E129" s="140">
        <v>12780</v>
      </c>
      <c r="F129" s="141">
        <f t="shared" si="1"/>
        <v>20120</v>
      </c>
    </row>
    <row r="130" spans="1:6" x14ac:dyDescent="0.2">
      <c r="A130" s="136" t="s">
        <v>389</v>
      </c>
      <c r="B130" s="137" t="s">
        <v>376</v>
      </c>
      <c r="C130" s="138" t="s">
        <v>561</v>
      </c>
      <c r="D130" s="139">
        <v>32900</v>
      </c>
      <c r="E130" s="140">
        <v>12780</v>
      </c>
      <c r="F130" s="141">
        <f t="shared" si="1"/>
        <v>20120</v>
      </c>
    </row>
    <row r="131" spans="1:6" ht="135" x14ac:dyDescent="0.2">
      <c r="A131" s="142" t="s">
        <v>562</v>
      </c>
      <c r="B131" s="137" t="s">
        <v>376</v>
      </c>
      <c r="C131" s="138" t="s">
        <v>563</v>
      </c>
      <c r="D131" s="139">
        <v>3550500</v>
      </c>
      <c r="E131" s="140">
        <v>1775400</v>
      </c>
      <c r="F131" s="141">
        <f t="shared" si="1"/>
        <v>1775100</v>
      </c>
    </row>
    <row r="132" spans="1:6" x14ac:dyDescent="0.2">
      <c r="A132" s="136" t="s">
        <v>118</v>
      </c>
      <c r="B132" s="137" t="s">
        <v>376</v>
      </c>
      <c r="C132" s="138" t="s">
        <v>564</v>
      </c>
      <c r="D132" s="139">
        <v>3550500</v>
      </c>
      <c r="E132" s="140">
        <v>1775400</v>
      </c>
      <c r="F132" s="141">
        <f t="shared" si="1"/>
        <v>1775100</v>
      </c>
    </row>
    <row r="133" spans="1:6" x14ac:dyDescent="0.2">
      <c r="A133" s="124" t="s">
        <v>565</v>
      </c>
      <c r="B133" s="125" t="s">
        <v>376</v>
      </c>
      <c r="C133" s="126" t="s">
        <v>566</v>
      </c>
      <c r="D133" s="127">
        <v>69634000</v>
      </c>
      <c r="E133" s="128">
        <v>26781076.550000001</v>
      </c>
      <c r="F133" s="129">
        <f t="shared" si="1"/>
        <v>42852923.450000003</v>
      </c>
    </row>
    <row r="134" spans="1:6" x14ac:dyDescent="0.2">
      <c r="A134" s="136" t="s">
        <v>567</v>
      </c>
      <c r="B134" s="137" t="s">
        <v>376</v>
      </c>
      <c r="C134" s="138" t="s">
        <v>568</v>
      </c>
      <c r="D134" s="139">
        <v>69428400</v>
      </c>
      <c r="E134" s="140">
        <v>26753101.550000001</v>
      </c>
      <c r="F134" s="141">
        <f t="shared" si="1"/>
        <v>42675298.450000003</v>
      </c>
    </row>
    <row r="135" spans="1:6" ht="22.5" x14ac:dyDescent="0.2">
      <c r="A135" s="136" t="s">
        <v>569</v>
      </c>
      <c r="B135" s="137" t="s">
        <v>376</v>
      </c>
      <c r="C135" s="138" t="s">
        <v>570</v>
      </c>
      <c r="D135" s="139">
        <v>69406400</v>
      </c>
      <c r="E135" s="140">
        <v>26753101.550000001</v>
      </c>
      <c r="F135" s="141">
        <f t="shared" si="1"/>
        <v>42653298.450000003</v>
      </c>
    </row>
    <row r="136" spans="1:6" ht="22.5" x14ac:dyDescent="0.2">
      <c r="A136" s="136" t="s">
        <v>571</v>
      </c>
      <c r="B136" s="137" t="s">
        <v>376</v>
      </c>
      <c r="C136" s="138" t="s">
        <v>572</v>
      </c>
      <c r="D136" s="139">
        <v>63219100</v>
      </c>
      <c r="E136" s="140">
        <v>24786236.050000001</v>
      </c>
      <c r="F136" s="141">
        <f t="shared" si="1"/>
        <v>38432863.950000003</v>
      </c>
    </row>
    <row r="137" spans="1:6" ht="78.75" x14ac:dyDescent="0.2">
      <c r="A137" s="142" t="s">
        <v>573</v>
      </c>
      <c r="B137" s="137" t="s">
        <v>376</v>
      </c>
      <c r="C137" s="138" t="s">
        <v>574</v>
      </c>
      <c r="D137" s="139">
        <v>37552100</v>
      </c>
      <c r="E137" s="140">
        <v>17899445.809999999</v>
      </c>
      <c r="F137" s="141">
        <f t="shared" si="1"/>
        <v>19652654.190000001</v>
      </c>
    </row>
    <row r="138" spans="1:6" x14ac:dyDescent="0.2">
      <c r="A138" s="136" t="s">
        <v>389</v>
      </c>
      <c r="B138" s="137" t="s">
        <v>376</v>
      </c>
      <c r="C138" s="138" t="s">
        <v>575</v>
      </c>
      <c r="D138" s="139">
        <v>37552100</v>
      </c>
      <c r="E138" s="140">
        <v>17899445.809999999</v>
      </c>
      <c r="F138" s="141">
        <f t="shared" si="1"/>
        <v>19652654.190000001</v>
      </c>
    </row>
    <row r="139" spans="1:6" ht="78.75" x14ac:dyDescent="0.2">
      <c r="A139" s="142" t="s">
        <v>576</v>
      </c>
      <c r="B139" s="137" t="s">
        <v>376</v>
      </c>
      <c r="C139" s="138" t="s">
        <v>577</v>
      </c>
      <c r="D139" s="139">
        <v>5904900</v>
      </c>
      <c r="E139" s="140">
        <v>346402</v>
      </c>
      <c r="F139" s="141">
        <f t="shared" si="1"/>
        <v>5558498</v>
      </c>
    </row>
    <row r="140" spans="1:6" x14ac:dyDescent="0.2">
      <c r="A140" s="136" t="s">
        <v>389</v>
      </c>
      <c r="B140" s="137" t="s">
        <v>376</v>
      </c>
      <c r="C140" s="138" t="s">
        <v>578</v>
      </c>
      <c r="D140" s="139">
        <v>5904900</v>
      </c>
      <c r="E140" s="140">
        <v>346402</v>
      </c>
      <c r="F140" s="141">
        <f t="shared" si="1"/>
        <v>5558498</v>
      </c>
    </row>
    <row r="141" spans="1:6" ht="90" x14ac:dyDescent="0.2">
      <c r="A141" s="142" t="s">
        <v>579</v>
      </c>
      <c r="B141" s="137" t="s">
        <v>376</v>
      </c>
      <c r="C141" s="138" t="s">
        <v>580</v>
      </c>
      <c r="D141" s="139">
        <v>2449000</v>
      </c>
      <c r="E141" s="140" t="s">
        <v>40</v>
      </c>
      <c r="F141" s="141">
        <f t="shared" si="1"/>
        <v>2449000</v>
      </c>
    </row>
    <row r="142" spans="1:6" ht="22.5" x14ac:dyDescent="0.2">
      <c r="A142" s="136" t="s">
        <v>581</v>
      </c>
      <c r="B142" s="137" t="s">
        <v>376</v>
      </c>
      <c r="C142" s="138" t="s">
        <v>582</v>
      </c>
      <c r="D142" s="139">
        <v>2130000</v>
      </c>
      <c r="E142" s="140" t="s">
        <v>40</v>
      </c>
      <c r="F142" s="141">
        <f t="shared" si="1"/>
        <v>2130000</v>
      </c>
    </row>
    <row r="143" spans="1:6" x14ac:dyDescent="0.2">
      <c r="A143" s="136" t="s">
        <v>389</v>
      </c>
      <c r="B143" s="137" t="s">
        <v>376</v>
      </c>
      <c r="C143" s="138" t="s">
        <v>583</v>
      </c>
      <c r="D143" s="139">
        <v>220000</v>
      </c>
      <c r="E143" s="140" t="s">
        <v>40</v>
      </c>
      <c r="F143" s="141">
        <f t="shared" ref="F143:F206" si="2">IF(OR(D143="-",IF(E143="-",0,E143)&gt;=IF(D143="-",0,D143)),"-",IF(D143="-",0,D143)-IF(E143="-",0,E143))</f>
        <v>220000</v>
      </c>
    </row>
    <row r="144" spans="1:6" ht="33.75" x14ac:dyDescent="0.2">
      <c r="A144" s="136" t="s">
        <v>584</v>
      </c>
      <c r="B144" s="137" t="s">
        <v>376</v>
      </c>
      <c r="C144" s="138" t="s">
        <v>585</v>
      </c>
      <c r="D144" s="139">
        <v>99000</v>
      </c>
      <c r="E144" s="140" t="s">
        <v>40</v>
      </c>
      <c r="F144" s="141">
        <f t="shared" si="2"/>
        <v>99000</v>
      </c>
    </row>
    <row r="145" spans="1:6" ht="78.75" x14ac:dyDescent="0.2">
      <c r="A145" s="142" t="s">
        <v>586</v>
      </c>
      <c r="B145" s="137" t="s">
        <v>376</v>
      </c>
      <c r="C145" s="138" t="s">
        <v>587</v>
      </c>
      <c r="D145" s="139">
        <v>440000</v>
      </c>
      <c r="E145" s="140" t="s">
        <v>40</v>
      </c>
      <c r="F145" s="141">
        <f t="shared" si="2"/>
        <v>440000</v>
      </c>
    </row>
    <row r="146" spans="1:6" x14ac:dyDescent="0.2">
      <c r="A146" s="136" t="s">
        <v>389</v>
      </c>
      <c r="B146" s="137" t="s">
        <v>376</v>
      </c>
      <c r="C146" s="138" t="s">
        <v>588</v>
      </c>
      <c r="D146" s="139">
        <v>440000</v>
      </c>
      <c r="E146" s="140" t="s">
        <v>40</v>
      </c>
      <c r="F146" s="141">
        <f t="shared" si="2"/>
        <v>440000</v>
      </c>
    </row>
    <row r="147" spans="1:6" ht="78.75" x14ac:dyDescent="0.2">
      <c r="A147" s="142" t="s">
        <v>589</v>
      </c>
      <c r="B147" s="137" t="s">
        <v>376</v>
      </c>
      <c r="C147" s="138" t="s">
        <v>590</v>
      </c>
      <c r="D147" s="139">
        <v>75000</v>
      </c>
      <c r="E147" s="140">
        <v>25000</v>
      </c>
      <c r="F147" s="141">
        <f t="shared" si="2"/>
        <v>50000</v>
      </c>
    </row>
    <row r="148" spans="1:6" x14ac:dyDescent="0.2">
      <c r="A148" s="136" t="s">
        <v>389</v>
      </c>
      <c r="B148" s="137" t="s">
        <v>376</v>
      </c>
      <c r="C148" s="138" t="s">
        <v>591</v>
      </c>
      <c r="D148" s="139">
        <v>75000</v>
      </c>
      <c r="E148" s="140">
        <v>25000</v>
      </c>
      <c r="F148" s="141">
        <f t="shared" si="2"/>
        <v>50000</v>
      </c>
    </row>
    <row r="149" spans="1:6" ht="78.75" x14ac:dyDescent="0.2">
      <c r="A149" s="142" t="s">
        <v>592</v>
      </c>
      <c r="B149" s="137" t="s">
        <v>376</v>
      </c>
      <c r="C149" s="138" t="s">
        <v>593</v>
      </c>
      <c r="D149" s="139">
        <v>315000</v>
      </c>
      <c r="E149" s="140" t="s">
        <v>40</v>
      </c>
      <c r="F149" s="141">
        <f t="shared" si="2"/>
        <v>315000</v>
      </c>
    </row>
    <row r="150" spans="1:6" ht="22.5" x14ac:dyDescent="0.2">
      <c r="A150" s="136" t="s">
        <v>581</v>
      </c>
      <c r="B150" s="137" t="s">
        <v>376</v>
      </c>
      <c r="C150" s="138" t="s">
        <v>594</v>
      </c>
      <c r="D150" s="139">
        <v>315000</v>
      </c>
      <c r="E150" s="140" t="s">
        <v>40</v>
      </c>
      <c r="F150" s="141">
        <f t="shared" si="2"/>
        <v>315000</v>
      </c>
    </row>
    <row r="151" spans="1:6" ht="78.75" x14ac:dyDescent="0.2">
      <c r="A151" s="142" t="s">
        <v>595</v>
      </c>
      <c r="B151" s="137" t="s">
        <v>376</v>
      </c>
      <c r="C151" s="138" t="s">
        <v>596</v>
      </c>
      <c r="D151" s="139">
        <v>217900</v>
      </c>
      <c r="E151" s="140">
        <v>67432.19</v>
      </c>
      <c r="F151" s="141">
        <f t="shared" si="2"/>
        <v>150467.81</v>
      </c>
    </row>
    <row r="152" spans="1:6" x14ac:dyDescent="0.2">
      <c r="A152" s="136" t="s">
        <v>389</v>
      </c>
      <c r="B152" s="137" t="s">
        <v>376</v>
      </c>
      <c r="C152" s="138" t="s">
        <v>597</v>
      </c>
      <c r="D152" s="139">
        <v>217900</v>
      </c>
      <c r="E152" s="140">
        <v>67432.19</v>
      </c>
      <c r="F152" s="141">
        <f t="shared" si="2"/>
        <v>150467.81</v>
      </c>
    </row>
    <row r="153" spans="1:6" ht="67.5" x14ac:dyDescent="0.2">
      <c r="A153" s="142" t="s">
        <v>598</v>
      </c>
      <c r="B153" s="137" t="s">
        <v>376</v>
      </c>
      <c r="C153" s="138" t="s">
        <v>599</v>
      </c>
      <c r="D153" s="139">
        <v>2750000</v>
      </c>
      <c r="E153" s="140">
        <v>349997.97</v>
      </c>
      <c r="F153" s="141">
        <f t="shared" si="2"/>
        <v>2400002.0300000003</v>
      </c>
    </row>
    <row r="154" spans="1:6" x14ac:dyDescent="0.2">
      <c r="A154" s="136" t="s">
        <v>389</v>
      </c>
      <c r="B154" s="137" t="s">
        <v>376</v>
      </c>
      <c r="C154" s="138" t="s">
        <v>600</v>
      </c>
      <c r="D154" s="139">
        <v>2750000</v>
      </c>
      <c r="E154" s="140">
        <v>349997.97</v>
      </c>
      <c r="F154" s="141">
        <f t="shared" si="2"/>
        <v>2400002.0300000003</v>
      </c>
    </row>
    <row r="155" spans="1:6" ht="78.75" x14ac:dyDescent="0.2">
      <c r="A155" s="142" t="s">
        <v>601</v>
      </c>
      <c r="B155" s="137" t="s">
        <v>376</v>
      </c>
      <c r="C155" s="138" t="s">
        <v>602</v>
      </c>
      <c r="D155" s="139">
        <v>13515200</v>
      </c>
      <c r="E155" s="140">
        <v>6097958.0800000001</v>
      </c>
      <c r="F155" s="141">
        <f t="shared" si="2"/>
        <v>7417241.9199999999</v>
      </c>
    </row>
    <row r="156" spans="1:6" x14ac:dyDescent="0.2">
      <c r="A156" s="136" t="s">
        <v>389</v>
      </c>
      <c r="B156" s="137" t="s">
        <v>376</v>
      </c>
      <c r="C156" s="138" t="s">
        <v>603</v>
      </c>
      <c r="D156" s="139">
        <v>13515200</v>
      </c>
      <c r="E156" s="140">
        <v>6097958.0800000001</v>
      </c>
      <c r="F156" s="141">
        <f t="shared" si="2"/>
        <v>7417241.9199999999</v>
      </c>
    </row>
    <row r="157" spans="1:6" ht="33.75" x14ac:dyDescent="0.2">
      <c r="A157" s="136" t="s">
        <v>604</v>
      </c>
      <c r="B157" s="137" t="s">
        <v>376</v>
      </c>
      <c r="C157" s="138" t="s">
        <v>605</v>
      </c>
      <c r="D157" s="139">
        <v>6187300</v>
      </c>
      <c r="E157" s="140">
        <v>1966865.5</v>
      </c>
      <c r="F157" s="141">
        <f t="shared" si="2"/>
        <v>4220434.5</v>
      </c>
    </row>
    <row r="158" spans="1:6" ht="67.5" x14ac:dyDescent="0.2">
      <c r="A158" s="142" t="s">
        <v>606</v>
      </c>
      <c r="B158" s="137" t="s">
        <v>376</v>
      </c>
      <c r="C158" s="138" t="s">
        <v>607</v>
      </c>
      <c r="D158" s="139">
        <v>10000</v>
      </c>
      <c r="E158" s="140" t="s">
        <v>40</v>
      </c>
      <c r="F158" s="141">
        <f t="shared" si="2"/>
        <v>10000</v>
      </c>
    </row>
    <row r="159" spans="1:6" x14ac:dyDescent="0.2">
      <c r="A159" s="136" t="s">
        <v>389</v>
      </c>
      <c r="B159" s="137" t="s">
        <v>376</v>
      </c>
      <c r="C159" s="138" t="s">
        <v>608</v>
      </c>
      <c r="D159" s="139">
        <v>10000</v>
      </c>
      <c r="E159" s="140" t="s">
        <v>40</v>
      </c>
      <c r="F159" s="141">
        <f t="shared" si="2"/>
        <v>10000</v>
      </c>
    </row>
    <row r="160" spans="1:6" ht="78.75" x14ac:dyDescent="0.2">
      <c r="A160" s="142" t="s">
        <v>609</v>
      </c>
      <c r="B160" s="137" t="s">
        <v>376</v>
      </c>
      <c r="C160" s="138" t="s">
        <v>610</v>
      </c>
      <c r="D160" s="139">
        <v>1962900</v>
      </c>
      <c r="E160" s="140">
        <v>1617149</v>
      </c>
      <c r="F160" s="141">
        <f t="shared" si="2"/>
        <v>345751</v>
      </c>
    </row>
    <row r="161" spans="1:6" x14ac:dyDescent="0.2">
      <c r="A161" s="136" t="s">
        <v>389</v>
      </c>
      <c r="B161" s="137" t="s">
        <v>376</v>
      </c>
      <c r="C161" s="138" t="s">
        <v>611</v>
      </c>
      <c r="D161" s="139">
        <v>1962900</v>
      </c>
      <c r="E161" s="140">
        <v>1617149</v>
      </c>
      <c r="F161" s="141">
        <f t="shared" si="2"/>
        <v>345751</v>
      </c>
    </row>
    <row r="162" spans="1:6" ht="67.5" x14ac:dyDescent="0.2">
      <c r="A162" s="142" t="s">
        <v>612</v>
      </c>
      <c r="B162" s="137" t="s">
        <v>376</v>
      </c>
      <c r="C162" s="138" t="s">
        <v>613</v>
      </c>
      <c r="D162" s="139">
        <v>824400</v>
      </c>
      <c r="E162" s="140">
        <v>349716.5</v>
      </c>
      <c r="F162" s="141">
        <f t="shared" si="2"/>
        <v>474683.5</v>
      </c>
    </row>
    <row r="163" spans="1:6" x14ac:dyDescent="0.2">
      <c r="A163" s="136" t="s">
        <v>389</v>
      </c>
      <c r="B163" s="137" t="s">
        <v>376</v>
      </c>
      <c r="C163" s="138" t="s">
        <v>614</v>
      </c>
      <c r="D163" s="139">
        <v>824400</v>
      </c>
      <c r="E163" s="140">
        <v>349716.5</v>
      </c>
      <c r="F163" s="141">
        <f t="shared" si="2"/>
        <v>474683.5</v>
      </c>
    </row>
    <row r="164" spans="1:6" ht="67.5" x14ac:dyDescent="0.2">
      <c r="A164" s="142" t="s">
        <v>615</v>
      </c>
      <c r="B164" s="137" t="s">
        <v>376</v>
      </c>
      <c r="C164" s="138" t="s">
        <v>616</v>
      </c>
      <c r="D164" s="139">
        <v>3390000</v>
      </c>
      <c r="E164" s="140" t="s">
        <v>40</v>
      </c>
      <c r="F164" s="141">
        <f t="shared" si="2"/>
        <v>3390000</v>
      </c>
    </row>
    <row r="165" spans="1:6" x14ac:dyDescent="0.2">
      <c r="A165" s="136" t="s">
        <v>389</v>
      </c>
      <c r="B165" s="137" t="s">
        <v>376</v>
      </c>
      <c r="C165" s="138" t="s">
        <v>617</v>
      </c>
      <c r="D165" s="139">
        <v>3390000</v>
      </c>
      <c r="E165" s="140" t="s">
        <v>40</v>
      </c>
      <c r="F165" s="141">
        <f t="shared" si="2"/>
        <v>3390000</v>
      </c>
    </row>
    <row r="166" spans="1:6" ht="22.5" x14ac:dyDescent="0.2">
      <c r="A166" s="136" t="s">
        <v>512</v>
      </c>
      <c r="B166" s="137" t="s">
        <v>376</v>
      </c>
      <c r="C166" s="138" t="s">
        <v>618</v>
      </c>
      <c r="D166" s="139">
        <v>22000</v>
      </c>
      <c r="E166" s="140" t="s">
        <v>40</v>
      </c>
      <c r="F166" s="141">
        <f t="shared" si="2"/>
        <v>22000</v>
      </c>
    </row>
    <row r="167" spans="1:6" ht="22.5" x14ac:dyDescent="0.2">
      <c r="A167" s="136" t="s">
        <v>514</v>
      </c>
      <c r="B167" s="137" t="s">
        <v>376</v>
      </c>
      <c r="C167" s="138" t="s">
        <v>619</v>
      </c>
      <c r="D167" s="139">
        <v>22000</v>
      </c>
      <c r="E167" s="140" t="s">
        <v>40</v>
      </c>
      <c r="F167" s="141">
        <f t="shared" si="2"/>
        <v>22000</v>
      </c>
    </row>
    <row r="168" spans="1:6" ht="78.75" x14ac:dyDescent="0.2">
      <c r="A168" s="142" t="s">
        <v>620</v>
      </c>
      <c r="B168" s="137" t="s">
        <v>376</v>
      </c>
      <c r="C168" s="138" t="s">
        <v>621</v>
      </c>
      <c r="D168" s="139">
        <v>22000</v>
      </c>
      <c r="E168" s="140" t="s">
        <v>40</v>
      </c>
      <c r="F168" s="141">
        <f t="shared" si="2"/>
        <v>22000</v>
      </c>
    </row>
    <row r="169" spans="1:6" x14ac:dyDescent="0.2">
      <c r="A169" s="136" t="s">
        <v>389</v>
      </c>
      <c r="B169" s="137" t="s">
        <v>376</v>
      </c>
      <c r="C169" s="138" t="s">
        <v>622</v>
      </c>
      <c r="D169" s="139">
        <v>22000</v>
      </c>
      <c r="E169" s="140" t="s">
        <v>40</v>
      </c>
      <c r="F169" s="141">
        <f t="shared" si="2"/>
        <v>22000</v>
      </c>
    </row>
    <row r="170" spans="1:6" x14ac:dyDescent="0.2">
      <c r="A170" s="136" t="s">
        <v>623</v>
      </c>
      <c r="B170" s="137" t="s">
        <v>376</v>
      </c>
      <c r="C170" s="138" t="s">
        <v>624</v>
      </c>
      <c r="D170" s="139">
        <v>205600</v>
      </c>
      <c r="E170" s="140">
        <v>27975</v>
      </c>
      <c r="F170" s="141">
        <f t="shared" si="2"/>
        <v>177625</v>
      </c>
    </row>
    <row r="171" spans="1:6" ht="45" x14ac:dyDescent="0.2">
      <c r="A171" s="136" t="s">
        <v>406</v>
      </c>
      <c r="B171" s="137" t="s">
        <v>376</v>
      </c>
      <c r="C171" s="138" t="s">
        <v>625</v>
      </c>
      <c r="D171" s="139">
        <v>33400</v>
      </c>
      <c r="E171" s="140">
        <v>8350</v>
      </c>
      <c r="F171" s="141">
        <f t="shared" si="2"/>
        <v>25050</v>
      </c>
    </row>
    <row r="172" spans="1:6" ht="22.5" x14ac:dyDescent="0.2">
      <c r="A172" s="136" t="s">
        <v>408</v>
      </c>
      <c r="B172" s="137" t="s">
        <v>376</v>
      </c>
      <c r="C172" s="138" t="s">
        <v>626</v>
      </c>
      <c r="D172" s="139">
        <v>33400</v>
      </c>
      <c r="E172" s="140">
        <v>8350</v>
      </c>
      <c r="F172" s="141">
        <f t="shared" si="2"/>
        <v>25050</v>
      </c>
    </row>
    <row r="173" spans="1:6" ht="78.75" x14ac:dyDescent="0.2">
      <c r="A173" s="142" t="s">
        <v>627</v>
      </c>
      <c r="B173" s="137" t="s">
        <v>376</v>
      </c>
      <c r="C173" s="138" t="s">
        <v>628</v>
      </c>
      <c r="D173" s="139">
        <v>33400</v>
      </c>
      <c r="E173" s="140">
        <v>8350</v>
      </c>
      <c r="F173" s="141">
        <f t="shared" si="2"/>
        <v>25050</v>
      </c>
    </row>
    <row r="174" spans="1:6" x14ac:dyDescent="0.2">
      <c r="A174" s="136" t="s">
        <v>389</v>
      </c>
      <c r="B174" s="137" t="s">
        <v>376</v>
      </c>
      <c r="C174" s="138" t="s">
        <v>629</v>
      </c>
      <c r="D174" s="139">
        <v>33400</v>
      </c>
      <c r="E174" s="140">
        <v>8350</v>
      </c>
      <c r="F174" s="141">
        <f t="shared" si="2"/>
        <v>25050</v>
      </c>
    </row>
    <row r="175" spans="1:6" ht="22.5" x14ac:dyDescent="0.2">
      <c r="A175" s="136" t="s">
        <v>512</v>
      </c>
      <c r="B175" s="137" t="s">
        <v>376</v>
      </c>
      <c r="C175" s="138" t="s">
        <v>630</v>
      </c>
      <c r="D175" s="139">
        <v>172200</v>
      </c>
      <c r="E175" s="140">
        <v>19625</v>
      </c>
      <c r="F175" s="141">
        <f t="shared" si="2"/>
        <v>152575</v>
      </c>
    </row>
    <row r="176" spans="1:6" ht="22.5" x14ac:dyDescent="0.2">
      <c r="A176" s="136" t="s">
        <v>514</v>
      </c>
      <c r="B176" s="137" t="s">
        <v>376</v>
      </c>
      <c r="C176" s="138" t="s">
        <v>631</v>
      </c>
      <c r="D176" s="139">
        <v>125200</v>
      </c>
      <c r="E176" s="140">
        <v>19625</v>
      </c>
      <c r="F176" s="141">
        <f t="shared" si="2"/>
        <v>105575</v>
      </c>
    </row>
    <row r="177" spans="1:6" ht="67.5" x14ac:dyDescent="0.2">
      <c r="A177" s="142" t="s">
        <v>632</v>
      </c>
      <c r="B177" s="137" t="s">
        <v>376</v>
      </c>
      <c r="C177" s="138" t="s">
        <v>633</v>
      </c>
      <c r="D177" s="139">
        <v>7600</v>
      </c>
      <c r="E177" s="140" t="s">
        <v>40</v>
      </c>
      <c r="F177" s="141">
        <f t="shared" si="2"/>
        <v>7600</v>
      </c>
    </row>
    <row r="178" spans="1:6" x14ac:dyDescent="0.2">
      <c r="A178" s="136" t="s">
        <v>389</v>
      </c>
      <c r="B178" s="137" t="s">
        <v>376</v>
      </c>
      <c r="C178" s="138" t="s">
        <v>634</v>
      </c>
      <c r="D178" s="139">
        <v>7600</v>
      </c>
      <c r="E178" s="140" t="s">
        <v>40</v>
      </c>
      <c r="F178" s="141">
        <f t="shared" si="2"/>
        <v>7600</v>
      </c>
    </row>
    <row r="179" spans="1:6" ht="90" x14ac:dyDescent="0.2">
      <c r="A179" s="142" t="s">
        <v>635</v>
      </c>
      <c r="B179" s="137" t="s">
        <v>376</v>
      </c>
      <c r="C179" s="138" t="s">
        <v>636</v>
      </c>
      <c r="D179" s="139">
        <v>117600</v>
      </c>
      <c r="E179" s="140">
        <v>19625</v>
      </c>
      <c r="F179" s="141">
        <f t="shared" si="2"/>
        <v>97975</v>
      </c>
    </row>
    <row r="180" spans="1:6" x14ac:dyDescent="0.2">
      <c r="A180" s="136" t="s">
        <v>389</v>
      </c>
      <c r="B180" s="137" t="s">
        <v>376</v>
      </c>
      <c r="C180" s="138" t="s">
        <v>637</v>
      </c>
      <c r="D180" s="139">
        <v>117600</v>
      </c>
      <c r="E180" s="140">
        <v>19625</v>
      </c>
      <c r="F180" s="141">
        <f t="shared" si="2"/>
        <v>97975</v>
      </c>
    </row>
    <row r="181" spans="1:6" x14ac:dyDescent="0.2">
      <c r="A181" s="136" t="s">
        <v>638</v>
      </c>
      <c r="B181" s="137" t="s">
        <v>376</v>
      </c>
      <c r="C181" s="138" t="s">
        <v>639</v>
      </c>
      <c r="D181" s="139">
        <v>47000</v>
      </c>
      <c r="E181" s="140" t="s">
        <v>40</v>
      </c>
      <c r="F181" s="141">
        <f t="shared" si="2"/>
        <v>47000</v>
      </c>
    </row>
    <row r="182" spans="1:6" ht="56.25" x14ac:dyDescent="0.2">
      <c r="A182" s="136" t="s">
        <v>640</v>
      </c>
      <c r="B182" s="137" t="s">
        <v>376</v>
      </c>
      <c r="C182" s="138" t="s">
        <v>641</v>
      </c>
      <c r="D182" s="139">
        <v>47000</v>
      </c>
      <c r="E182" s="140" t="s">
        <v>40</v>
      </c>
      <c r="F182" s="141">
        <f t="shared" si="2"/>
        <v>47000</v>
      </c>
    </row>
    <row r="183" spans="1:6" x14ac:dyDescent="0.2">
      <c r="A183" s="136" t="s">
        <v>389</v>
      </c>
      <c r="B183" s="137" t="s">
        <v>376</v>
      </c>
      <c r="C183" s="138" t="s">
        <v>642</v>
      </c>
      <c r="D183" s="139">
        <v>47000</v>
      </c>
      <c r="E183" s="140" t="s">
        <v>40</v>
      </c>
      <c r="F183" s="141">
        <f t="shared" si="2"/>
        <v>47000</v>
      </c>
    </row>
    <row r="184" spans="1:6" x14ac:dyDescent="0.2">
      <c r="A184" s="124" t="s">
        <v>643</v>
      </c>
      <c r="B184" s="125" t="s">
        <v>376</v>
      </c>
      <c r="C184" s="126" t="s">
        <v>644</v>
      </c>
      <c r="D184" s="127">
        <v>184535800</v>
      </c>
      <c r="E184" s="128">
        <f>E185+E208+E227</f>
        <v>43570084.060000002</v>
      </c>
      <c r="F184" s="129">
        <f t="shared" si="2"/>
        <v>140965715.94</v>
      </c>
    </row>
    <row r="185" spans="1:6" x14ac:dyDescent="0.2">
      <c r="A185" s="136" t="s">
        <v>645</v>
      </c>
      <c r="B185" s="137" t="s">
        <v>376</v>
      </c>
      <c r="C185" s="138" t="s">
        <v>646</v>
      </c>
      <c r="D185" s="139">
        <v>5753600</v>
      </c>
      <c r="E185" s="140">
        <f>E186+E190+E200+E204</f>
        <v>1518273.4200000002</v>
      </c>
      <c r="F185" s="141">
        <f t="shared" si="2"/>
        <v>4235326.58</v>
      </c>
    </row>
    <row r="186" spans="1:6" ht="45" x14ac:dyDescent="0.2">
      <c r="A186" s="136" t="s">
        <v>647</v>
      </c>
      <c r="B186" s="137" t="s">
        <v>376</v>
      </c>
      <c r="C186" s="138" t="s">
        <v>648</v>
      </c>
      <c r="D186" s="139">
        <v>200000</v>
      </c>
      <c r="E186" s="140">
        <v>0</v>
      </c>
      <c r="F186" s="141">
        <f t="shared" si="2"/>
        <v>200000</v>
      </c>
    </row>
    <row r="187" spans="1:6" x14ac:dyDescent="0.2">
      <c r="A187" s="136" t="s">
        <v>649</v>
      </c>
      <c r="B187" s="137" t="s">
        <v>376</v>
      </c>
      <c r="C187" s="138" t="s">
        <v>650</v>
      </c>
      <c r="D187" s="139">
        <v>200000</v>
      </c>
      <c r="E187" s="140" t="s">
        <v>40</v>
      </c>
      <c r="F187" s="141">
        <f t="shared" si="2"/>
        <v>200000</v>
      </c>
    </row>
    <row r="188" spans="1:6" ht="90" x14ac:dyDescent="0.2">
      <c r="A188" s="142" t="s">
        <v>651</v>
      </c>
      <c r="B188" s="137" t="s">
        <v>376</v>
      </c>
      <c r="C188" s="138" t="s">
        <v>652</v>
      </c>
      <c r="D188" s="139">
        <v>200000</v>
      </c>
      <c r="E188" s="140" t="s">
        <v>40</v>
      </c>
      <c r="F188" s="141">
        <f t="shared" si="2"/>
        <v>200000</v>
      </c>
    </row>
    <row r="189" spans="1:6" x14ac:dyDescent="0.2">
      <c r="A189" s="136" t="s">
        <v>389</v>
      </c>
      <c r="B189" s="137" t="s">
        <v>376</v>
      </c>
      <c r="C189" s="138" t="s">
        <v>653</v>
      </c>
      <c r="D189" s="139">
        <v>200000</v>
      </c>
      <c r="E189" s="140" t="s">
        <v>40</v>
      </c>
      <c r="F189" s="141">
        <f t="shared" si="2"/>
        <v>200000</v>
      </c>
    </row>
    <row r="190" spans="1:6" ht="45" x14ac:dyDescent="0.2">
      <c r="A190" s="136" t="s">
        <v>654</v>
      </c>
      <c r="B190" s="137" t="s">
        <v>376</v>
      </c>
      <c r="C190" s="138" t="s">
        <v>655</v>
      </c>
      <c r="D190" s="139">
        <v>3180700</v>
      </c>
      <c r="E190" s="140">
        <f>E191</f>
        <v>1502117.25</v>
      </c>
      <c r="F190" s="141">
        <f t="shared" si="2"/>
        <v>1678582.75</v>
      </c>
    </row>
    <row r="191" spans="1:6" ht="22.5" x14ac:dyDescent="0.2">
      <c r="A191" s="136" t="s">
        <v>656</v>
      </c>
      <c r="B191" s="137" t="s">
        <v>376</v>
      </c>
      <c r="C191" s="138" t="s">
        <v>657</v>
      </c>
      <c r="D191" s="139">
        <v>3180700</v>
      </c>
      <c r="E191" s="140">
        <f>E192+E194+E196+E198</f>
        <v>1502117.25</v>
      </c>
      <c r="F191" s="141">
        <f t="shared" si="2"/>
        <v>1678582.75</v>
      </c>
    </row>
    <row r="192" spans="1:6" ht="101.25" x14ac:dyDescent="0.2">
      <c r="A192" s="142" t="s">
        <v>658</v>
      </c>
      <c r="B192" s="137" t="s">
        <v>376</v>
      </c>
      <c r="C192" s="138" t="s">
        <v>659</v>
      </c>
      <c r="D192" s="139">
        <v>1175900</v>
      </c>
      <c r="E192" s="140">
        <v>853831.15</v>
      </c>
      <c r="F192" s="141">
        <f t="shared" si="2"/>
        <v>322068.84999999998</v>
      </c>
    </row>
    <row r="193" spans="1:6" ht="45" x14ac:dyDescent="0.2">
      <c r="A193" s="136" t="s">
        <v>660</v>
      </c>
      <c r="B193" s="137" t="s">
        <v>376</v>
      </c>
      <c r="C193" s="138" t="s">
        <v>661</v>
      </c>
      <c r="D193" s="139">
        <v>1175900</v>
      </c>
      <c r="E193" s="140">
        <v>853831.15</v>
      </c>
      <c r="F193" s="141">
        <f t="shared" si="2"/>
        <v>322068.84999999998</v>
      </c>
    </row>
    <row r="194" spans="1:6" ht="78.75" x14ac:dyDescent="0.2">
      <c r="A194" s="142" t="s">
        <v>662</v>
      </c>
      <c r="B194" s="137" t="s">
        <v>376</v>
      </c>
      <c r="C194" s="138" t="s">
        <v>663</v>
      </c>
      <c r="D194" s="139">
        <v>216900</v>
      </c>
      <c r="E194" s="140">
        <v>167246</v>
      </c>
      <c r="F194" s="141">
        <f t="shared" si="2"/>
        <v>49654</v>
      </c>
    </row>
    <row r="195" spans="1:6" ht="22.5" x14ac:dyDescent="0.2">
      <c r="A195" s="136" t="s">
        <v>581</v>
      </c>
      <c r="B195" s="137" t="s">
        <v>376</v>
      </c>
      <c r="C195" s="138" t="s">
        <v>664</v>
      </c>
      <c r="D195" s="139">
        <v>216900</v>
      </c>
      <c r="E195" s="140">
        <v>167246</v>
      </c>
      <c r="F195" s="141">
        <f t="shared" si="2"/>
        <v>49654</v>
      </c>
    </row>
    <row r="196" spans="1:6" ht="101.25" x14ac:dyDescent="0.2">
      <c r="A196" s="142" t="s">
        <v>665</v>
      </c>
      <c r="B196" s="137" t="s">
        <v>376</v>
      </c>
      <c r="C196" s="138" t="s">
        <v>666</v>
      </c>
      <c r="D196" s="139">
        <v>1667900</v>
      </c>
      <c r="E196" s="140">
        <f>E197</f>
        <v>432721.38</v>
      </c>
      <c r="F196" s="141">
        <f t="shared" si="2"/>
        <v>1235178.6200000001</v>
      </c>
    </row>
    <row r="197" spans="1:6" x14ac:dyDescent="0.2">
      <c r="A197" s="136" t="s">
        <v>389</v>
      </c>
      <c r="B197" s="137" t="s">
        <v>376</v>
      </c>
      <c r="C197" s="138" t="s">
        <v>667</v>
      </c>
      <c r="D197" s="139">
        <v>1667900</v>
      </c>
      <c r="E197" s="140">
        <v>432721.38</v>
      </c>
      <c r="F197" s="141">
        <f t="shared" si="2"/>
        <v>1235178.6200000001</v>
      </c>
    </row>
    <row r="198" spans="1:6" ht="78.75" x14ac:dyDescent="0.2">
      <c r="A198" s="142" t="s">
        <v>668</v>
      </c>
      <c r="B198" s="137" t="s">
        <v>376</v>
      </c>
      <c r="C198" s="138" t="s">
        <v>669</v>
      </c>
      <c r="D198" s="139">
        <v>120000</v>
      </c>
      <c r="E198" s="140">
        <v>48318.720000000001</v>
      </c>
      <c r="F198" s="141">
        <f t="shared" si="2"/>
        <v>71681.279999999999</v>
      </c>
    </row>
    <row r="199" spans="1:6" x14ac:dyDescent="0.2">
      <c r="A199" s="136" t="s">
        <v>389</v>
      </c>
      <c r="B199" s="137" t="s">
        <v>376</v>
      </c>
      <c r="C199" s="138" t="s">
        <v>670</v>
      </c>
      <c r="D199" s="139">
        <v>120000</v>
      </c>
      <c r="E199" s="140">
        <v>48318.720000000001</v>
      </c>
      <c r="F199" s="141">
        <f t="shared" si="2"/>
        <v>71681.279999999999</v>
      </c>
    </row>
    <row r="200" spans="1:6" ht="22.5" x14ac:dyDescent="0.2">
      <c r="A200" s="136" t="s">
        <v>383</v>
      </c>
      <c r="B200" s="137" t="s">
        <v>376</v>
      </c>
      <c r="C200" s="138" t="s">
        <v>671</v>
      </c>
      <c r="D200" s="139">
        <v>30000</v>
      </c>
      <c r="E200" s="140">
        <v>4185.3599999999997</v>
      </c>
      <c r="F200" s="141">
        <f t="shared" si="2"/>
        <v>25814.639999999999</v>
      </c>
    </row>
    <row r="201" spans="1:6" ht="22.5" x14ac:dyDescent="0.2">
      <c r="A201" s="136" t="s">
        <v>672</v>
      </c>
      <c r="B201" s="137" t="s">
        <v>376</v>
      </c>
      <c r="C201" s="138" t="s">
        <v>673</v>
      </c>
      <c r="D201" s="139">
        <v>30000</v>
      </c>
      <c r="E201" s="140">
        <v>4185.3599999999997</v>
      </c>
      <c r="F201" s="141">
        <f t="shared" si="2"/>
        <v>25814.639999999999</v>
      </c>
    </row>
    <row r="202" spans="1:6" ht="78.75" x14ac:dyDescent="0.2">
      <c r="A202" s="142" t="s">
        <v>674</v>
      </c>
      <c r="B202" s="137" t="s">
        <v>376</v>
      </c>
      <c r="C202" s="138" t="s">
        <v>675</v>
      </c>
      <c r="D202" s="139">
        <v>30000</v>
      </c>
      <c r="E202" s="140">
        <v>4185.3599999999997</v>
      </c>
      <c r="F202" s="141">
        <f t="shared" si="2"/>
        <v>25814.639999999999</v>
      </c>
    </row>
    <row r="203" spans="1:6" x14ac:dyDescent="0.2">
      <c r="A203" s="136" t="s">
        <v>389</v>
      </c>
      <c r="B203" s="137" t="s">
        <v>376</v>
      </c>
      <c r="C203" s="138" t="s">
        <v>676</v>
      </c>
      <c r="D203" s="139">
        <v>30000</v>
      </c>
      <c r="E203" s="140">
        <v>4185.3599999999997</v>
      </c>
      <c r="F203" s="141">
        <f t="shared" si="2"/>
        <v>25814.639999999999</v>
      </c>
    </row>
    <row r="204" spans="1:6" ht="22.5" x14ac:dyDescent="0.2">
      <c r="A204" s="136" t="s">
        <v>448</v>
      </c>
      <c r="B204" s="137" t="s">
        <v>376</v>
      </c>
      <c r="C204" s="138" t="s">
        <v>677</v>
      </c>
      <c r="D204" s="139">
        <v>2342900</v>
      </c>
      <c r="E204" s="140">
        <v>11970.81</v>
      </c>
      <c r="F204" s="141">
        <f t="shared" si="2"/>
        <v>2330929.19</v>
      </c>
    </row>
    <row r="205" spans="1:6" x14ac:dyDescent="0.2">
      <c r="A205" s="136" t="s">
        <v>456</v>
      </c>
      <c r="B205" s="137" t="s">
        <v>376</v>
      </c>
      <c r="C205" s="138" t="s">
        <v>678</v>
      </c>
      <c r="D205" s="139">
        <v>2342900</v>
      </c>
      <c r="E205" s="140">
        <v>11970.81</v>
      </c>
      <c r="F205" s="141">
        <f t="shared" si="2"/>
        <v>2330929.19</v>
      </c>
    </row>
    <row r="206" spans="1:6" ht="101.25" x14ac:dyDescent="0.2">
      <c r="A206" s="142" t="s">
        <v>533</v>
      </c>
      <c r="B206" s="137" t="s">
        <v>376</v>
      </c>
      <c r="C206" s="138" t="s">
        <v>679</v>
      </c>
      <c r="D206" s="139">
        <v>2342900</v>
      </c>
      <c r="E206" s="140">
        <v>11970.81</v>
      </c>
      <c r="F206" s="141">
        <f t="shared" si="2"/>
        <v>2330929.19</v>
      </c>
    </row>
    <row r="207" spans="1:6" x14ac:dyDescent="0.2">
      <c r="A207" s="136" t="s">
        <v>389</v>
      </c>
      <c r="B207" s="137" t="s">
        <v>376</v>
      </c>
      <c r="C207" s="138" t="s">
        <v>680</v>
      </c>
      <c r="D207" s="139">
        <v>2342900</v>
      </c>
      <c r="E207" s="140">
        <v>11970.81</v>
      </c>
      <c r="F207" s="141">
        <f t="shared" ref="F207:F270" si="3">IF(OR(D207="-",IF(E207="-",0,E207)&gt;=IF(D207="-",0,D207)),"-",IF(D207="-",0,D207)-IF(E207="-",0,E207))</f>
        <v>2330929.19</v>
      </c>
    </row>
    <row r="208" spans="1:6" x14ac:dyDescent="0.2">
      <c r="A208" s="136" t="s">
        <v>681</v>
      </c>
      <c r="B208" s="137" t="s">
        <v>376</v>
      </c>
      <c r="C208" s="138" t="s">
        <v>682</v>
      </c>
      <c r="D208" s="139">
        <v>46217000</v>
      </c>
      <c r="E208" s="140">
        <f>E209</f>
        <v>20728257.729999997</v>
      </c>
      <c r="F208" s="141">
        <f t="shared" si="3"/>
        <v>25488742.270000003</v>
      </c>
    </row>
    <row r="209" spans="1:6" ht="45" x14ac:dyDescent="0.2">
      <c r="A209" s="136" t="s">
        <v>654</v>
      </c>
      <c r="B209" s="137" t="s">
        <v>376</v>
      </c>
      <c r="C209" s="138" t="s">
        <v>683</v>
      </c>
      <c r="D209" s="139">
        <v>46217000</v>
      </c>
      <c r="E209" s="140">
        <f>E210</f>
        <v>20728257.729999997</v>
      </c>
      <c r="F209" s="141">
        <f t="shared" si="3"/>
        <v>25488742.270000003</v>
      </c>
    </row>
    <row r="210" spans="1:6" ht="33.75" x14ac:dyDescent="0.2">
      <c r="A210" s="136" t="s">
        <v>684</v>
      </c>
      <c r="B210" s="137" t="s">
        <v>376</v>
      </c>
      <c r="C210" s="138" t="s">
        <v>685</v>
      </c>
      <c r="D210" s="139">
        <v>46217000</v>
      </c>
      <c r="E210" s="140">
        <f>E211+E213+E215+E217+E219+E221+E223+E225</f>
        <v>20728257.729999997</v>
      </c>
      <c r="F210" s="141">
        <f t="shared" si="3"/>
        <v>25488742.270000003</v>
      </c>
    </row>
    <row r="211" spans="1:6" ht="101.25" x14ac:dyDescent="0.2">
      <c r="A211" s="142" t="s">
        <v>686</v>
      </c>
      <c r="B211" s="137" t="s">
        <v>376</v>
      </c>
      <c r="C211" s="138" t="s">
        <v>687</v>
      </c>
      <c r="D211" s="139">
        <v>350000</v>
      </c>
      <c r="E211" s="140">
        <v>0</v>
      </c>
      <c r="F211" s="141">
        <f t="shared" si="3"/>
        <v>350000</v>
      </c>
    </row>
    <row r="212" spans="1:6" x14ac:dyDescent="0.2">
      <c r="A212" s="136" t="s">
        <v>389</v>
      </c>
      <c r="B212" s="137" t="s">
        <v>376</v>
      </c>
      <c r="C212" s="138" t="s">
        <v>688</v>
      </c>
      <c r="D212" s="139">
        <v>350000</v>
      </c>
      <c r="E212" s="140" t="s">
        <v>40</v>
      </c>
      <c r="F212" s="141">
        <f t="shared" si="3"/>
        <v>350000</v>
      </c>
    </row>
    <row r="213" spans="1:6" ht="90" x14ac:dyDescent="0.2">
      <c r="A213" s="142" t="s">
        <v>689</v>
      </c>
      <c r="B213" s="137" t="s">
        <v>376</v>
      </c>
      <c r="C213" s="138" t="s">
        <v>690</v>
      </c>
      <c r="D213" s="139">
        <v>65800</v>
      </c>
      <c r="E213" s="140">
        <v>0</v>
      </c>
      <c r="F213" s="141">
        <f t="shared" si="3"/>
        <v>65800</v>
      </c>
    </row>
    <row r="214" spans="1:6" x14ac:dyDescent="0.2">
      <c r="A214" s="136" t="s">
        <v>389</v>
      </c>
      <c r="B214" s="137" t="s">
        <v>376</v>
      </c>
      <c r="C214" s="138" t="s">
        <v>691</v>
      </c>
      <c r="D214" s="139">
        <v>65800</v>
      </c>
      <c r="E214" s="140" t="s">
        <v>40</v>
      </c>
      <c r="F214" s="141">
        <f t="shared" si="3"/>
        <v>65800</v>
      </c>
    </row>
    <row r="215" spans="1:6" ht="90" x14ac:dyDescent="0.2">
      <c r="A215" s="142" t="s">
        <v>692</v>
      </c>
      <c r="B215" s="137" t="s">
        <v>376</v>
      </c>
      <c r="C215" s="138" t="s">
        <v>693</v>
      </c>
      <c r="D215" s="139">
        <v>1200000</v>
      </c>
      <c r="E215" s="140">
        <v>0</v>
      </c>
      <c r="F215" s="141">
        <f t="shared" si="3"/>
        <v>1200000</v>
      </c>
    </row>
    <row r="216" spans="1:6" x14ac:dyDescent="0.2">
      <c r="A216" s="136" t="s">
        <v>389</v>
      </c>
      <c r="B216" s="137" t="s">
        <v>376</v>
      </c>
      <c r="C216" s="138" t="s">
        <v>694</v>
      </c>
      <c r="D216" s="139">
        <v>1200000</v>
      </c>
      <c r="E216" s="140" t="s">
        <v>40</v>
      </c>
      <c r="F216" s="141">
        <f t="shared" si="3"/>
        <v>1200000</v>
      </c>
    </row>
    <row r="217" spans="1:6" ht="90" x14ac:dyDescent="0.2">
      <c r="A217" s="142" t="s">
        <v>695</v>
      </c>
      <c r="B217" s="137" t="s">
        <v>376</v>
      </c>
      <c r="C217" s="138" t="s">
        <v>696</v>
      </c>
      <c r="D217" s="139">
        <v>326700</v>
      </c>
      <c r="E217" s="140">
        <v>326652</v>
      </c>
      <c r="F217" s="141">
        <f t="shared" si="3"/>
        <v>48</v>
      </c>
    </row>
    <row r="218" spans="1:6" x14ac:dyDescent="0.2">
      <c r="A218" s="136" t="s">
        <v>389</v>
      </c>
      <c r="B218" s="137" t="s">
        <v>376</v>
      </c>
      <c r="C218" s="138" t="s">
        <v>697</v>
      </c>
      <c r="D218" s="139">
        <v>326700</v>
      </c>
      <c r="E218" s="140">
        <v>326652</v>
      </c>
      <c r="F218" s="141">
        <f t="shared" si="3"/>
        <v>48</v>
      </c>
    </row>
    <row r="219" spans="1:6" ht="90" x14ac:dyDescent="0.2">
      <c r="A219" s="142" t="s">
        <v>698</v>
      </c>
      <c r="B219" s="137" t="s">
        <v>376</v>
      </c>
      <c r="C219" s="138" t="s">
        <v>699</v>
      </c>
      <c r="D219" s="139">
        <v>245100</v>
      </c>
      <c r="E219" s="140">
        <v>95306.4</v>
      </c>
      <c r="F219" s="141">
        <f t="shared" si="3"/>
        <v>149793.60000000001</v>
      </c>
    </row>
    <row r="220" spans="1:6" x14ac:dyDescent="0.2">
      <c r="A220" s="136" t="s">
        <v>389</v>
      </c>
      <c r="B220" s="137" t="s">
        <v>376</v>
      </c>
      <c r="C220" s="138" t="s">
        <v>700</v>
      </c>
      <c r="D220" s="139">
        <v>245100</v>
      </c>
      <c r="E220" s="140">
        <v>95306.4</v>
      </c>
      <c r="F220" s="141">
        <f t="shared" si="3"/>
        <v>149793.60000000001</v>
      </c>
    </row>
    <row r="221" spans="1:6" ht="90" x14ac:dyDescent="0.2">
      <c r="A221" s="142" t="s">
        <v>701</v>
      </c>
      <c r="B221" s="137" t="s">
        <v>376</v>
      </c>
      <c r="C221" s="138" t="s">
        <v>702</v>
      </c>
      <c r="D221" s="139">
        <v>50000</v>
      </c>
      <c r="E221" s="140">
        <v>0</v>
      </c>
      <c r="F221" s="141">
        <f t="shared" si="3"/>
        <v>50000</v>
      </c>
    </row>
    <row r="222" spans="1:6" x14ac:dyDescent="0.2">
      <c r="A222" s="136" t="s">
        <v>389</v>
      </c>
      <c r="B222" s="137" t="s">
        <v>376</v>
      </c>
      <c r="C222" s="138" t="s">
        <v>703</v>
      </c>
      <c r="D222" s="139">
        <v>50000</v>
      </c>
      <c r="E222" s="140" t="s">
        <v>40</v>
      </c>
      <c r="F222" s="141">
        <f t="shared" si="3"/>
        <v>50000</v>
      </c>
    </row>
    <row r="223" spans="1:6" ht="135" x14ac:dyDescent="0.2">
      <c r="A223" s="142" t="s">
        <v>704</v>
      </c>
      <c r="B223" s="137" t="s">
        <v>376</v>
      </c>
      <c r="C223" s="138" t="s">
        <v>705</v>
      </c>
      <c r="D223" s="139">
        <v>1070000</v>
      </c>
      <c r="E223" s="140">
        <v>470000</v>
      </c>
      <c r="F223" s="141">
        <f t="shared" si="3"/>
        <v>600000</v>
      </c>
    </row>
    <row r="224" spans="1:6" x14ac:dyDescent="0.2">
      <c r="A224" s="136" t="s">
        <v>389</v>
      </c>
      <c r="B224" s="137" t="s">
        <v>376</v>
      </c>
      <c r="C224" s="138" t="s">
        <v>706</v>
      </c>
      <c r="D224" s="139">
        <v>1070000</v>
      </c>
      <c r="E224" s="140">
        <v>470000</v>
      </c>
      <c r="F224" s="141">
        <f t="shared" si="3"/>
        <v>600000</v>
      </c>
    </row>
    <row r="225" spans="1:6" ht="101.25" x14ac:dyDescent="0.2">
      <c r="A225" s="142" t="s">
        <v>707</v>
      </c>
      <c r="B225" s="137" t="s">
        <v>376</v>
      </c>
      <c r="C225" s="138" t="s">
        <v>708</v>
      </c>
      <c r="D225" s="139">
        <v>42909400</v>
      </c>
      <c r="E225" s="140">
        <v>19836299.329999998</v>
      </c>
      <c r="F225" s="141">
        <f t="shared" si="3"/>
        <v>23073100.670000002</v>
      </c>
    </row>
    <row r="226" spans="1:6" ht="45" x14ac:dyDescent="0.2">
      <c r="A226" s="136" t="s">
        <v>660</v>
      </c>
      <c r="B226" s="137" t="s">
        <v>376</v>
      </c>
      <c r="C226" s="138" t="s">
        <v>709</v>
      </c>
      <c r="D226" s="139">
        <v>42909400</v>
      </c>
      <c r="E226" s="140">
        <v>19836299.329999998</v>
      </c>
      <c r="F226" s="141">
        <f t="shared" si="3"/>
        <v>23073100.670000002</v>
      </c>
    </row>
    <row r="227" spans="1:6" x14ac:dyDescent="0.2">
      <c r="A227" s="136" t="s">
        <v>710</v>
      </c>
      <c r="B227" s="137" t="s">
        <v>376</v>
      </c>
      <c r="C227" s="138" t="s">
        <v>711</v>
      </c>
      <c r="D227" s="139">
        <v>132565200</v>
      </c>
      <c r="E227" s="140">
        <v>21323552.91</v>
      </c>
      <c r="F227" s="141">
        <f t="shared" si="3"/>
        <v>111241647.09</v>
      </c>
    </row>
    <row r="228" spans="1:6" ht="22.5" x14ac:dyDescent="0.2">
      <c r="A228" s="136" t="s">
        <v>383</v>
      </c>
      <c r="B228" s="137" t="s">
        <v>376</v>
      </c>
      <c r="C228" s="138" t="s">
        <v>712</v>
      </c>
      <c r="D228" s="139">
        <v>8624500</v>
      </c>
      <c r="E228" s="140">
        <v>3936988.68</v>
      </c>
      <c r="F228" s="141">
        <f t="shared" si="3"/>
        <v>4687511.32</v>
      </c>
    </row>
    <row r="229" spans="1:6" ht="33.75" x14ac:dyDescent="0.2">
      <c r="A229" s="136" t="s">
        <v>713</v>
      </c>
      <c r="B229" s="137" t="s">
        <v>376</v>
      </c>
      <c r="C229" s="138" t="s">
        <v>714</v>
      </c>
      <c r="D229" s="139">
        <v>8624500</v>
      </c>
      <c r="E229" s="140">
        <v>3936988.68</v>
      </c>
      <c r="F229" s="141">
        <f t="shared" si="3"/>
        <v>4687511.32</v>
      </c>
    </row>
    <row r="230" spans="1:6" ht="67.5" x14ac:dyDescent="0.2">
      <c r="A230" s="142" t="s">
        <v>715</v>
      </c>
      <c r="B230" s="137" t="s">
        <v>376</v>
      </c>
      <c r="C230" s="138" t="s">
        <v>716</v>
      </c>
      <c r="D230" s="139">
        <v>8624500</v>
      </c>
      <c r="E230" s="140">
        <v>3936988.68</v>
      </c>
      <c r="F230" s="141">
        <f t="shared" si="3"/>
        <v>4687511.32</v>
      </c>
    </row>
    <row r="231" spans="1:6" x14ac:dyDescent="0.2">
      <c r="A231" s="136" t="s">
        <v>389</v>
      </c>
      <c r="B231" s="137" t="s">
        <v>376</v>
      </c>
      <c r="C231" s="138" t="s">
        <v>717</v>
      </c>
      <c r="D231" s="139">
        <v>8624500</v>
      </c>
      <c r="E231" s="140">
        <v>3936988.68</v>
      </c>
      <c r="F231" s="141">
        <f t="shared" si="3"/>
        <v>4687511.32</v>
      </c>
    </row>
    <row r="232" spans="1:6" ht="33.75" x14ac:dyDescent="0.2">
      <c r="A232" s="136" t="s">
        <v>718</v>
      </c>
      <c r="B232" s="137" t="s">
        <v>376</v>
      </c>
      <c r="C232" s="138" t="s">
        <v>719</v>
      </c>
      <c r="D232" s="139">
        <v>38991400</v>
      </c>
      <c r="E232" s="140">
        <v>16006370.050000001</v>
      </c>
      <c r="F232" s="141">
        <f t="shared" si="3"/>
        <v>22985029.949999999</v>
      </c>
    </row>
    <row r="233" spans="1:6" ht="33.75" x14ac:dyDescent="0.2">
      <c r="A233" s="136" t="s">
        <v>720</v>
      </c>
      <c r="B233" s="137" t="s">
        <v>376</v>
      </c>
      <c r="C233" s="138" t="s">
        <v>721</v>
      </c>
      <c r="D233" s="139">
        <v>10066200</v>
      </c>
      <c r="E233" s="140">
        <v>4777823.47</v>
      </c>
      <c r="F233" s="141">
        <f t="shared" si="3"/>
        <v>5288376.53</v>
      </c>
    </row>
    <row r="234" spans="1:6" ht="78.75" x14ac:dyDescent="0.2">
      <c r="A234" s="142" t="s">
        <v>722</v>
      </c>
      <c r="B234" s="137" t="s">
        <v>376</v>
      </c>
      <c r="C234" s="138" t="s">
        <v>723</v>
      </c>
      <c r="D234" s="139">
        <v>8107000</v>
      </c>
      <c r="E234" s="140">
        <v>3857411.36</v>
      </c>
      <c r="F234" s="141">
        <f t="shared" si="3"/>
        <v>4249588.6400000006</v>
      </c>
    </row>
    <row r="235" spans="1:6" x14ac:dyDescent="0.2">
      <c r="A235" s="136" t="s">
        <v>422</v>
      </c>
      <c r="B235" s="137" t="s">
        <v>376</v>
      </c>
      <c r="C235" s="138" t="s">
        <v>724</v>
      </c>
      <c r="D235" s="139">
        <v>8107000</v>
      </c>
      <c r="E235" s="140">
        <v>3857411.36</v>
      </c>
      <c r="F235" s="141">
        <f t="shared" si="3"/>
        <v>4249588.6400000006</v>
      </c>
    </row>
    <row r="236" spans="1:6" ht="90" x14ac:dyDescent="0.2">
      <c r="A236" s="142" t="s">
        <v>725</v>
      </c>
      <c r="B236" s="137" t="s">
        <v>376</v>
      </c>
      <c r="C236" s="138" t="s">
        <v>726</v>
      </c>
      <c r="D236" s="139">
        <v>1642500</v>
      </c>
      <c r="E236" s="140">
        <v>669262.15</v>
      </c>
      <c r="F236" s="141">
        <f t="shared" si="3"/>
        <v>973237.85</v>
      </c>
    </row>
    <row r="237" spans="1:6" x14ac:dyDescent="0.2">
      <c r="A237" s="136" t="s">
        <v>389</v>
      </c>
      <c r="B237" s="137" t="s">
        <v>376</v>
      </c>
      <c r="C237" s="138" t="s">
        <v>727</v>
      </c>
      <c r="D237" s="139">
        <v>1642500</v>
      </c>
      <c r="E237" s="140">
        <v>669262.15</v>
      </c>
      <c r="F237" s="141">
        <f t="shared" si="3"/>
        <v>973237.85</v>
      </c>
    </row>
    <row r="238" spans="1:6" ht="78.75" x14ac:dyDescent="0.2">
      <c r="A238" s="142" t="s">
        <v>728</v>
      </c>
      <c r="B238" s="137" t="s">
        <v>376</v>
      </c>
      <c r="C238" s="138" t="s">
        <v>729</v>
      </c>
      <c r="D238" s="139">
        <v>73300</v>
      </c>
      <c r="E238" s="140">
        <v>7782.76</v>
      </c>
      <c r="F238" s="141">
        <f t="shared" si="3"/>
        <v>65517.24</v>
      </c>
    </row>
    <row r="239" spans="1:6" x14ac:dyDescent="0.2">
      <c r="A239" s="136" t="s">
        <v>389</v>
      </c>
      <c r="B239" s="137" t="s">
        <v>376</v>
      </c>
      <c r="C239" s="138" t="s">
        <v>730</v>
      </c>
      <c r="D239" s="139">
        <v>73300</v>
      </c>
      <c r="E239" s="140">
        <v>7782.76</v>
      </c>
      <c r="F239" s="141">
        <f t="shared" si="3"/>
        <v>65517.24</v>
      </c>
    </row>
    <row r="240" spans="1:6" ht="78.75" x14ac:dyDescent="0.2">
      <c r="A240" s="142" t="s">
        <v>731</v>
      </c>
      <c r="B240" s="137" t="s">
        <v>376</v>
      </c>
      <c r="C240" s="138" t="s">
        <v>732</v>
      </c>
      <c r="D240" s="139">
        <v>243400</v>
      </c>
      <c r="E240" s="140">
        <v>243367.2</v>
      </c>
      <c r="F240" s="141">
        <f t="shared" si="3"/>
        <v>32.799999999988358</v>
      </c>
    </row>
    <row r="241" spans="1:6" ht="22.5" x14ac:dyDescent="0.2">
      <c r="A241" s="136" t="s">
        <v>581</v>
      </c>
      <c r="B241" s="137" t="s">
        <v>376</v>
      </c>
      <c r="C241" s="138" t="s">
        <v>733</v>
      </c>
      <c r="D241" s="139">
        <v>243400</v>
      </c>
      <c r="E241" s="140">
        <v>243367.2</v>
      </c>
      <c r="F241" s="141">
        <f t="shared" si="3"/>
        <v>32.799999999988358</v>
      </c>
    </row>
    <row r="242" spans="1:6" ht="22.5" x14ac:dyDescent="0.2">
      <c r="A242" s="136" t="s">
        <v>734</v>
      </c>
      <c r="B242" s="137" t="s">
        <v>376</v>
      </c>
      <c r="C242" s="138" t="s">
        <v>735</v>
      </c>
      <c r="D242" s="139">
        <v>28925200</v>
      </c>
      <c r="E242" s="140">
        <v>11228546.58</v>
      </c>
      <c r="F242" s="141">
        <f t="shared" si="3"/>
        <v>17696653.420000002</v>
      </c>
    </row>
    <row r="243" spans="1:6" ht="78.75" x14ac:dyDescent="0.2">
      <c r="A243" s="142" t="s">
        <v>736</v>
      </c>
      <c r="B243" s="137" t="s">
        <v>376</v>
      </c>
      <c r="C243" s="138" t="s">
        <v>737</v>
      </c>
      <c r="D243" s="139">
        <v>24055700</v>
      </c>
      <c r="E243" s="140">
        <v>9139076.4600000009</v>
      </c>
      <c r="F243" s="141">
        <f t="shared" si="3"/>
        <v>14916623.539999999</v>
      </c>
    </row>
    <row r="244" spans="1:6" ht="45" x14ac:dyDescent="0.2">
      <c r="A244" s="136" t="s">
        <v>738</v>
      </c>
      <c r="B244" s="137" t="s">
        <v>376</v>
      </c>
      <c r="C244" s="138" t="s">
        <v>739</v>
      </c>
      <c r="D244" s="139">
        <v>23718200</v>
      </c>
      <c r="E244" s="140">
        <v>9032934.4600000009</v>
      </c>
      <c r="F244" s="141">
        <f t="shared" si="3"/>
        <v>14685265.539999999</v>
      </c>
    </row>
    <row r="245" spans="1:6" x14ac:dyDescent="0.2">
      <c r="A245" s="136" t="s">
        <v>740</v>
      </c>
      <c r="B245" s="137" t="s">
        <v>376</v>
      </c>
      <c r="C245" s="138" t="s">
        <v>741</v>
      </c>
      <c r="D245" s="139">
        <v>337500</v>
      </c>
      <c r="E245" s="140">
        <v>106142</v>
      </c>
      <c r="F245" s="141">
        <f t="shared" si="3"/>
        <v>231358</v>
      </c>
    </row>
    <row r="246" spans="1:6" ht="90" x14ac:dyDescent="0.2">
      <c r="A246" s="142" t="s">
        <v>742</v>
      </c>
      <c r="B246" s="137" t="s">
        <v>376</v>
      </c>
      <c r="C246" s="138" t="s">
        <v>743</v>
      </c>
      <c r="D246" s="139">
        <v>78000</v>
      </c>
      <c r="E246" s="140">
        <v>78000</v>
      </c>
      <c r="F246" s="141" t="str">
        <f t="shared" si="3"/>
        <v>-</v>
      </c>
    </row>
    <row r="247" spans="1:6" x14ac:dyDescent="0.2">
      <c r="A247" s="136" t="s">
        <v>389</v>
      </c>
      <c r="B247" s="137" t="s">
        <v>376</v>
      </c>
      <c r="C247" s="138" t="s">
        <v>744</v>
      </c>
      <c r="D247" s="139">
        <v>78000</v>
      </c>
      <c r="E247" s="140">
        <v>78000</v>
      </c>
      <c r="F247" s="141" t="str">
        <f t="shared" si="3"/>
        <v>-</v>
      </c>
    </row>
    <row r="248" spans="1:6" ht="78.75" x14ac:dyDescent="0.2">
      <c r="A248" s="142" t="s">
        <v>745</v>
      </c>
      <c r="B248" s="137" t="s">
        <v>376</v>
      </c>
      <c r="C248" s="138" t="s">
        <v>746</v>
      </c>
      <c r="D248" s="139">
        <v>4791500</v>
      </c>
      <c r="E248" s="140">
        <v>2011470.12</v>
      </c>
      <c r="F248" s="141">
        <f t="shared" si="3"/>
        <v>2780029.88</v>
      </c>
    </row>
    <row r="249" spans="1:6" ht="22.5" x14ac:dyDescent="0.2">
      <c r="A249" s="136" t="s">
        <v>581</v>
      </c>
      <c r="B249" s="137" t="s">
        <v>376</v>
      </c>
      <c r="C249" s="138" t="s">
        <v>747</v>
      </c>
      <c r="D249" s="139">
        <v>167000</v>
      </c>
      <c r="E249" s="140">
        <v>167000</v>
      </c>
      <c r="F249" s="141" t="str">
        <f t="shared" si="3"/>
        <v>-</v>
      </c>
    </row>
    <row r="250" spans="1:6" x14ac:dyDescent="0.2">
      <c r="A250" s="136" t="s">
        <v>389</v>
      </c>
      <c r="B250" s="137" t="s">
        <v>376</v>
      </c>
      <c r="C250" s="138" t="s">
        <v>748</v>
      </c>
      <c r="D250" s="139">
        <v>4624500</v>
      </c>
      <c r="E250" s="140">
        <v>1844470.12</v>
      </c>
      <c r="F250" s="141">
        <f t="shared" si="3"/>
        <v>2780029.88</v>
      </c>
    </row>
    <row r="251" spans="1:6" ht="45" x14ac:dyDescent="0.2">
      <c r="A251" s="136" t="s">
        <v>749</v>
      </c>
      <c r="B251" s="137" t="s">
        <v>376</v>
      </c>
      <c r="C251" s="138" t="s">
        <v>750</v>
      </c>
      <c r="D251" s="139">
        <v>84916000</v>
      </c>
      <c r="E251" s="140">
        <v>1346944.18</v>
      </c>
      <c r="F251" s="141">
        <f t="shared" si="3"/>
        <v>83569055.819999993</v>
      </c>
    </row>
    <row r="252" spans="1:6" ht="33.75" x14ac:dyDescent="0.2">
      <c r="A252" s="136" t="s">
        <v>751</v>
      </c>
      <c r="B252" s="137" t="s">
        <v>376</v>
      </c>
      <c r="C252" s="138" t="s">
        <v>752</v>
      </c>
      <c r="D252" s="139">
        <v>84916000</v>
      </c>
      <c r="E252" s="140">
        <v>1346944.18</v>
      </c>
      <c r="F252" s="141">
        <f t="shared" si="3"/>
        <v>83569055.819999993</v>
      </c>
    </row>
    <row r="253" spans="1:6" ht="78.75" x14ac:dyDescent="0.2">
      <c r="A253" s="142" t="s">
        <v>753</v>
      </c>
      <c r="B253" s="137" t="s">
        <v>376</v>
      </c>
      <c r="C253" s="138" t="s">
        <v>754</v>
      </c>
      <c r="D253" s="139">
        <v>400000</v>
      </c>
      <c r="E253" s="140">
        <v>183336</v>
      </c>
      <c r="F253" s="141">
        <f t="shared" si="3"/>
        <v>216664</v>
      </c>
    </row>
    <row r="254" spans="1:6" x14ac:dyDescent="0.2">
      <c r="A254" s="136" t="s">
        <v>389</v>
      </c>
      <c r="B254" s="137" t="s">
        <v>376</v>
      </c>
      <c r="C254" s="138" t="s">
        <v>755</v>
      </c>
      <c r="D254" s="139">
        <v>400000</v>
      </c>
      <c r="E254" s="140">
        <v>183336</v>
      </c>
      <c r="F254" s="141">
        <f t="shared" si="3"/>
        <v>216664</v>
      </c>
    </row>
    <row r="255" spans="1:6" ht="90" x14ac:dyDescent="0.2">
      <c r="A255" s="142" t="s">
        <v>756</v>
      </c>
      <c r="B255" s="137" t="s">
        <v>376</v>
      </c>
      <c r="C255" s="138" t="s">
        <v>757</v>
      </c>
      <c r="D255" s="139">
        <v>2623800</v>
      </c>
      <c r="E255" s="140">
        <v>400247</v>
      </c>
      <c r="F255" s="141">
        <f t="shared" si="3"/>
        <v>2223553</v>
      </c>
    </row>
    <row r="256" spans="1:6" x14ac:dyDescent="0.2">
      <c r="A256" s="136" t="s">
        <v>389</v>
      </c>
      <c r="B256" s="137" t="s">
        <v>376</v>
      </c>
      <c r="C256" s="138" t="s">
        <v>758</v>
      </c>
      <c r="D256" s="139">
        <v>2623800</v>
      </c>
      <c r="E256" s="140">
        <v>400247</v>
      </c>
      <c r="F256" s="141">
        <f t="shared" si="3"/>
        <v>2223553</v>
      </c>
    </row>
    <row r="257" spans="1:6" ht="101.25" x14ac:dyDescent="0.2">
      <c r="A257" s="142" t="s">
        <v>759</v>
      </c>
      <c r="B257" s="137" t="s">
        <v>376</v>
      </c>
      <c r="C257" s="138" t="s">
        <v>760</v>
      </c>
      <c r="D257" s="139">
        <v>31200</v>
      </c>
      <c r="E257" s="140" t="s">
        <v>40</v>
      </c>
      <c r="F257" s="141">
        <f t="shared" si="3"/>
        <v>31200</v>
      </c>
    </row>
    <row r="258" spans="1:6" x14ac:dyDescent="0.2">
      <c r="A258" s="136" t="s">
        <v>389</v>
      </c>
      <c r="B258" s="137" t="s">
        <v>376</v>
      </c>
      <c r="C258" s="138" t="s">
        <v>761</v>
      </c>
      <c r="D258" s="139">
        <v>31200</v>
      </c>
      <c r="E258" s="140" t="s">
        <v>40</v>
      </c>
      <c r="F258" s="141">
        <f t="shared" si="3"/>
        <v>31200</v>
      </c>
    </row>
    <row r="259" spans="1:6" ht="112.5" x14ac:dyDescent="0.2">
      <c r="A259" s="142" t="s">
        <v>762</v>
      </c>
      <c r="B259" s="137" t="s">
        <v>376</v>
      </c>
      <c r="C259" s="138" t="s">
        <v>763</v>
      </c>
      <c r="D259" s="139">
        <v>5003400</v>
      </c>
      <c r="E259" s="140">
        <v>763361.18</v>
      </c>
      <c r="F259" s="141">
        <f t="shared" si="3"/>
        <v>4240038.82</v>
      </c>
    </row>
    <row r="260" spans="1:6" ht="22.5" x14ac:dyDescent="0.2">
      <c r="A260" s="136" t="s">
        <v>581</v>
      </c>
      <c r="B260" s="137" t="s">
        <v>376</v>
      </c>
      <c r="C260" s="138" t="s">
        <v>764</v>
      </c>
      <c r="D260" s="139">
        <v>4240000</v>
      </c>
      <c r="E260" s="140" t="s">
        <v>40</v>
      </c>
      <c r="F260" s="141">
        <f t="shared" si="3"/>
        <v>4240000</v>
      </c>
    </row>
    <row r="261" spans="1:6" x14ac:dyDescent="0.2">
      <c r="A261" s="136" t="s">
        <v>389</v>
      </c>
      <c r="B261" s="137" t="s">
        <v>376</v>
      </c>
      <c r="C261" s="138" t="s">
        <v>765</v>
      </c>
      <c r="D261" s="139">
        <v>763400</v>
      </c>
      <c r="E261" s="140">
        <v>763361.18</v>
      </c>
      <c r="F261" s="141">
        <f t="shared" si="3"/>
        <v>38.819999999948777</v>
      </c>
    </row>
    <row r="262" spans="1:6" ht="112.5" x14ac:dyDescent="0.2">
      <c r="A262" s="142" t="s">
        <v>766</v>
      </c>
      <c r="B262" s="137" t="s">
        <v>376</v>
      </c>
      <c r="C262" s="138" t="s">
        <v>767</v>
      </c>
      <c r="D262" s="139">
        <v>1120000</v>
      </c>
      <c r="E262" s="140" t="s">
        <v>40</v>
      </c>
      <c r="F262" s="141">
        <f t="shared" si="3"/>
        <v>1120000</v>
      </c>
    </row>
    <row r="263" spans="1:6" x14ac:dyDescent="0.2">
      <c r="A263" s="136" t="s">
        <v>389</v>
      </c>
      <c r="B263" s="137" t="s">
        <v>376</v>
      </c>
      <c r="C263" s="138" t="s">
        <v>768</v>
      </c>
      <c r="D263" s="139">
        <v>1120000</v>
      </c>
      <c r="E263" s="140" t="s">
        <v>40</v>
      </c>
      <c r="F263" s="141">
        <f t="shared" si="3"/>
        <v>1120000</v>
      </c>
    </row>
    <row r="264" spans="1:6" ht="135" x14ac:dyDescent="0.2">
      <c r="A264" s="142" t="s">
        <v>769</v>
      </c>
      <c r="B264" s="137" t="s">
        <v>376</v>
      </c>
      <c r="C264" s="138" t="s">
        <v>770</v>
      </c>
      <c r="D264" s="139">
        <v>2742800</v>
      </c>
      <c r="E264" s="140" t="s">
        <v>40</v>
      </c>
      <c r="F264" s="141">
        <f t="shared" si="3"/>
        <v>2742800</v>
      </c>
    </row>
    <row r="265" spans="1:6" x14ac:dyDescent="0.2">
      <c r="A265" s="136" t="s">
        <v>389</v>
      </c>
      <c r="B265" s="137" t="s">
        <v>376</v>
      </c>
      <c r="C265" s="138" t="s">
        <v>771</v>
      </c>
      <c r="D265" s="139">
        <v>2742800</v>
      </c>
      <c r="E265" s="140" t="s">
        <v>40</v>
      </c>
      <c r="F265" s="141">
        <f t="shared" si="3"/>
        <v>2742800</v>
      </c>
    </row>
    <row r="266" spans="1:6" ht="135" x14ac:dyDescent="0.2">
      <c r="A266" s="142" t="s">
        <v>772</v>
      </c>
      <c r="B266" s="137" t="s">
        <v>376</v>
      </c>
      <c r="C266" s="138" t="s">
        <v>773</v>
      </c>
      <c r="D266" s="139">
        <v>2994800</v>
      </c>
      <c r="E266" s="140" t="s">
        <v>40</v>
      </c>
      <c r="F266" s="141">
        <f t="shared" si="3"/>
        <v>2994800</v>
      </c>
    </row>
    <row r="267" spans="1:6" x14ac:dyDescent="0.2">
      <c r="A267" s="136" t="s">
        <v>389</v>
      </c>
      <c r="B267" s="137" t="s">
        <v>376</v>
      </c>
      <c r="C267" s="138" t="s">
        <v>774</v>
      </c>
      <c r="D267" s="139">
        <v>2994800</v>
      </c>
      <c r="E267" s="140" t="s">
        <v>40</v>
      </c>
      <c r="F267" s="141">
        <f t="shared" si="3"/>
        <v>2994800</v>
      </c>
    </row>
    <row r="268" spans="1:6" ht="112.5" x14ac:dyDescent="0.2">
      <c r="A268" s="142" t="s">
        <v>775</v>
      </c>
      <c r="B268" s="137" t="s">
        <v>376</v>
      </c>
      <c r="C268" s="138" t="s">
        <v>776</v>
      </c>
      <c r="D268" s="139">
        <v>70000000</v>
      </c>
      <c r="E268" s="140" t="s">
        <v>40</v>
      </c>
      <c r="F268" s="141">
        <f t="shared" si="3"/>
        <v>70000000</v>
      </c>
    </row>
    <row r="269" spans="1:6" x14ac:dyDescent="0.2">
      <c r="A269" s="136" t="s">
        <v>389</v>
      </c>
      <c r="B269" s="137" t="s">
        <v>376</v>
      </c>
      <c r="C269" s="138" t="s">
        <v>777</v>
      </c>
      <c r="D269" s="139">
        <v>70000000</v>
      </c>
      <c r="E269" s="140" t="s">
        <v>40</v>
      </c>
      <c r="F269" s="141">
        <f t="shared" si="3"/>
        <v>70000000</v>
      </c>
    </row>
    <row r="270" spans="1:6" ht="22.5" x14ac:dyDescent="0.2">
      <c r="A270" s="136" t="s">
        <v>448</v>
      </c>
      <c r="B270" s="137" t="s">
        <v>376</v>
      </c>
      <c r="C270" s="138" t="s">
        <v>778</v>
      </c>
      <c r="D270" s="139">
        <v>33300</v>
      </c>
      <c r="E270" s="140">
        <v>33250</v>
      </c>
      <c r="F270" s="141">
        <f t="shared" si="3"/>
        <v>50</v>
      </c>
    </row>
    <row r="271" spans="1:6" x14ac:dyDescent="0.2">
      <c r="A271" s="136" t="s">
        <v>450</v>
      </c>
      <c r="B271" s="137" t="s">
        <v>376</v>
      </c>
      <c r="C271" s="138" t="s">
        <v>779</v>
      </c>
      <c r="D271" s="139">
        <v>33300</v>
      </c>
      <c r="E271" s="140">
        <v>33250</v>
      </c>
      <c r="F271" s="141">
        <f t="shared" ref="F271:F333" si="4">IF(OR(D271="-",IF(E271="-",0,E271)&gt;=IF(D271="-",0,D271)),"-",IF(D271="-",0,D271)-IF(E271="-",0,E271))</f>
        <v>50</v>
      </c>
    </row>
    <row r="272" spans="1:6" ht="56.25" x14ac:dyDescent="0.2">
      <c r="A272" s="136" t="s">
        <v>472</v>
      </c>
      <c r="B272" s="137" t="s">
        <v>376</v>
      </c>
      <c r="C272" s="138" t="s">
        <v>780</v>
      </c>
      <c r="D272" s="139">
        <v>33300</v>
      </c>
      <c r="E272" s="140">
        <v>33250</v>
      </c>
      <c r="F272" s="141">
        <f t="shared" si="4"/>
        <v>50</v>
      </c>
    </row>
    <row r="273" spans="1:6" x14ac:dyDescent="0.2">
      <c r="A273" s="136" t="s">
        <v>389</v>
      </c>
      <c r="B273" s="137" t="s">
        <v>376</v>
      </c>
      <c r="C273" s="138" t="s">
        <v>781</v>
      </c>
      <c r="D273" s="139">
        <v>33300</v>
      </c>
      <c r="E273" s="140">
        <v>33250</v>
      </c>
      <c r="F273" s="141">
        <f t="shared" si="4"/>
        <v>50</v>
      </c>
    </row>
    <row r="274" spans="1:6" x14ac:dyDescent="0.2">
      <c r="A274" s="124" t="s">
        <v>782</v>
      </c>
      <c r="B274" s="125" t="s">
        <v>376</v>
      </c>
      <c r="C274" s="126" t="s">
        <v>783</v>
      </c>
      <c r="D274" s="127">
        <v>35600</v>
      </c>
      <c r="E274" s="128">
        <v>24602</v>
      </c>
      <c r="F274" s="129">
        <f t="shared" si="4"/>
        <v>10998</v>
      </c>
    </row>
    <row r="275" spans="1:6" ht="22.5" x14ac:dyDescent="0.2">
      <c r="A275" s="136" t="s">
        <v>784</v>
      </c>
      <c r="B275" s="137" t="s">
        <v>376</v>
      </c>
      <c r="C275" s="138" t="s">
        <v>785</v>
      </c>
      <c r="D275" s="139">
        <v>35600</v>
      </c>
      <c r="E275" s="140">
        <v>24602</v>
      </c>
      <c r="F275" s="141">
        <f t="shared" si="4"/>
        <v>10998</v>
      </c>
    </row>
    <row r="276" spans="1:6" ht="22.5" x14ac:dyDescent="0.2">
      <c r="A276" s="136" t="s">
        <v>391</v>
      </c>
      <c r="B276" s="137" t="s">
        <v>376</v>
      </c>
      <c r="C276" s="138" t="s">
        <v>786</v>
      </c>
      <c r="D276" s="139">
        <v>35600</v>
      </c>
      <c r="E276" s="140">
        <v>24602</v>
      </c>
      <c r="F276" s="141">
        <f t="shared" si="4"/>
        <v>10998</v>
      </c>
    </row>
    <row r="277" spans="1:6" ht="33.75" x14ac:dyDescent="0.2">
      <c r="A277" s="136" t="s">
        <v>393</v>
      </c>
      <c r="B277" s="137" t="s">
        <v>376</v>
      </c>
      <c r="C277" s="138" t="s">
        <v>787</v>
      </c>
      <c r="D277" s="139">
        <v>35600</v>
      </c>
      <c r="E277" s="140">
        <v>24602</v>
      </c>
      <c r="F277" s="141">
        <f t="shared" si="4"/>
        <v>10998</v>
      </c>
    </row>
    <row r="278" spans="1:6" ht="67.5" x14ac:dyDescent="0.2">
      <c r="A278" s="136" t="s">
        <v>395</v>
      </c>
      <c r="B278" s="137" t="s">
        <v>376</v>
      </c>
      <c r="C278" s="138" t="s">
        <v>788</v>
      </c>
      <c r="D278" s="139">
        <v>35600</v>
      </c>
      <c r="E278" s="140">
        <v>24602</v>
      </c>
      <c r="F278" s="141">
        <f t="shared" si="4"/>
        <v>10998</v>
      </c>
    </row>
    <row r="279" spans="1:6" x14ac:dyDescent="0.2">
      <c r="A279" s="136" t="s">
        <v>389</v>
      </c>
      <c r="B279" s="137" t="s">
        <v>376</v>
      </c>
      <c r="C279" s="138" t="s">
        <v>789</v>
      </c>
      <c r="D279" s="139">
        <v>35600</v>
      </c>
      <c r="E279" s="140">
        <v>24602</v>
      </c>
      <c r="F279" s="141">
        <f t="shared" si="4"/>
        <v>10998</v>
      </c>
    </row>
    <row r="280" spans="1:6" x14ac:dyDescent="0.2">
      <c r="A280" s="124" t="s">
        <v>790</v>
      </c>
      <c r="B280" s="125" t="s">
        <v>376</v>
      </c>
      <c r="C280" s="126" t="s">
        <v>791</v>
      </c>
      <c r="D280" s="127">
        <v>41711400</v>
      </c>
      <c r="E280" s="128">
        <f>E281+E307</f>
        <v>19375322.120000001</v>
      </c>
      <c r="F280" s="129">
        <f t="shared" si="4"/>
        <v>22336077.879999999</v>
      </c>
    </row>
    <row r="281" spans="1:6" x14ac:dyDescent="0.2">
      <c r="A281" s="136" t="s">
        <v>792</v>
      </c>
      <c r="B281" s="137" t="s">
        <v>376</v>
      </c>
      <c r="C281" s="138" t="s">
        <v>793</v>
      </c>
      <c r="D281" s="139">
        <v>41687400</v>
      </c>
      <c r="E281" s="140">
        <f>E282+E301</f>
        <v>19363322.120000001</v>
      </c>
      <c r="F281" s="141">
        <f t="shared" si="4"/>
        <v>22324077.879999999</v>
      </c>
    </row>
    <row r="282" spans="1:6" ht="22.5" x14ac:dyDescent="0.2">
      <c r="A282" s="136" t="s">
        <v>794</v>
      </c>
      <c r="B282" s="137" t="s">
        <v>376</v>
      </c>
      <c r="C282" s="138" t="s">
        <v>795</v>
      </c>
      <c r="D282" s="139">
        <v>41675800</v>
      </c>
      <c r="E282" s="140">
        <f>E283+E287+E299</f>
        <v>19352097.57</v>
      </c>
      <c r="F282" s="141">
        <f t="shared" si="4"/>
        <v>22323702.43</v>
      </c>
    </row>
    <row r="283" spans="1:6" ht="33.75" x14ac:dyDescent="0.2">
      <c r="A283" s="136" t="s">
        <v>796</v>
      </c>
      <c r="B283" s="137" t="s">
        <v>376</v>
      </c>
      <c r="C283" s="138" t="s">
        <v>797</v>
      </c>
      <c r="D283" s="139">
        <v>9658600</v>
      </c>
      <c r="E283" s="140">
        <f>E284</f>
        <v>5441339.8700000001</v>
      </c>
      <c r="F283" s="141">
        <f t="shared" si="4"/>
        <v>4217260.13</v>
      </c>
    </row>
    <row r="284" spans="1:6" ht="90" x14ac:dyDescent="0.2">
      <c r="A284" s="142" t="s">
        <v>798</v>
      </c>
      <c r="B284" s="137" t="s">
        <v>376</v>
      </c>
      <c r="C284" s="138" t="s">
        <v>799</v>
      </c>
      <c r="D284" s="139">
        <v>9658600</v>
      </c>
      <c r="E284" s="140">
        <v>5441339.8700000001</v>
      </c>
      <c r="F284" s="141">
        <f t="shared" si="4"/>
        <v>4217260.13</v>
      </c>
    </row>
    <row r="285" spans="1:6" ht="45" x14ac:dyDescent="0.2">
      <c r="A285" s="136" t="s">
        <v>738</v>
      </c>
      <c r="B285" s="137" t="s">
        <v>376</v>
      </c>
      <c r="C285" s="138" t="s">
        <v>800</v>
      </c>
      <c r="D285" s="139">
        <v>8620000</v>
      </c>
      <c r="E285" s="140">
        <v>5441339.8700000001</v>
      </c>
      <c r="F285" s="141">
        <f t="shared" si="4"/>
        <v>3178660.13</v>
      </c>
    </row>
    <row r="286" spans="1:6" x14ac:dyDescent="0.2">
      <c r="A286" s="136" t="s">
        <v>740</v>
      </c>
      <c r="B286" s="137" t="s">
        <v>376</v>
      </c>
      <c r="C286" s="138" t="s">
        <v>801</v>
      </c>
      <c r="D286" s="139">
        <v>1038600</v>
      </c>
      <c r="E286" s="140" t="s">
        <v>40</v>
      </c>
      <c r="F286" s="141">
        <f t="shared" si="4"/>
        <v>1038600</v>
      </c>
    </row>
    <row r="287" spans="1:6" x14ac:dyDescent="0.2">
      <c r="A287" s="136" t="s">
        <v>802</v>
      </c>
      <c r="B287" s="137" t="s">
        <v>376</v>
      </c>
      <c r="C287" s="138" t="s">
        <v>803</v>
      </c>
      <c r="D287" s="139">
        <v>29674500</v>
      </c>
      <c r="E287" s="140">
        <f>E288+E291+E293</f>
        <v>13893170.699999999</v>
      </c>
      <c r="F287" s="141">
        <f t="shared" si="4"/>
        <v>15781329.300000001</v>
      </c>
    </row>
    <row r="288" spans="1:6" ht="67.5" x14ac:dyDescent="0.2">
      <c r="A288" s="142" t="s">
        <v>804</v>
      </c>
      <c r="B288" s="137" t="s">
        <v>376</v>
      </c>
      <c r="C288" s="138" t="s">
        <v>805</v>
      </c>
      <c r="D288" s="139">
        <v>20652500</v>
      </c>
      <c r="E288" s="140">
        <f>E289+E290</f>
        <v>8697772.5</v>
      </c>
      <c r="F288" s="141">
        <f t="shared" si="4"/>
        <v>11954727.5</v>
      </c>
    </row>
    <row r="289" spans="1:6" ht="45" x14ac:dyDescent="0.2">
      <c r="A289" s="136" t="s">
        <v>738</v>
      </c>
      <c r="B289" s="137" t="s">
        <v>376</v>
      </c>
      <c r="C289" s="138" t="s">
        <v>806</v>
      </c>
      <c r="D289" s="139">
        <v>19739200</v>
      </c>
      <c r="E289" s="140">
        <v>8643370.1500000004</v>
      </c>
      <c r="F289" s="141">
        <f t="shared" si="4"/>
        <v>11095829.85</v>
      </c>
    </row>
    <row r="290" spans="1:6" x14ac:dyDescent="0.2">
      <c r="A290" s="136" t="s">
        <v>740</v>
      </c>
      <c r="B290" s="137" t="s">
        <v>376</v>
      </c>
      <c r="C290" s="138" t="s">
        <v>807</v>
      </c>
      <c r="D290" s="139">
        <v>913300</v>
      </c>
      <c r="E290" s="140">
        <v>54402.35</v>
      </c>
      <c r="F290" s="141">
        <f t="shared" si="4"/>
        <v>858897.65</v>
      </c>
    </row>
    <row r="291" spans="1:6" ht="78.75" x14ac:dyDescent="0.2">
      <c r="A291" s="142" t="s">
        <v>808</v>
      </c>
      <c r="B291" s="137" t="s">
        <v>376</v>
      </c>
      <c r="C291" s="138" t="s">
        <v>809</v>
      </c>
      <c r="D291" s="139">
        <v>7046900</v>
      </c>
      <c r="E291" s="140">
        <v>3523800</v>
      </c>
      <c r="F291" s="141">
        <f t="shared" si="4"/>
        <v>3523100</v>
      </c>
    </row>
    <row r="292" spans="1:6" x14ac:dyDescent="0.2">
      <c r="A292" s="136" t="s">
        <v>118</v>
      </c>
      <c r="B292" s="137" t="s">
        <v>376</v>
      </c>
      <c r="C292" s="138" t="s">
        <v>810</v>
      </c>
      <c r="D292" s="139">
        <v>7046900</v>
      </c>
      <c r="E292" s="140">
        <v>3523800</v>
      </c>
      <c r="F292" s="141">
        <f t="shared" si="4"/>
        <v>3523100</v>
      </c>
    </row>
    <row r="293" spans="1:6" ht="67.5" x14ac:dyDescent="0.2">
      <c r="A293" s="142" t="s">
        <v>811</v>
      </c>
      <c r="B293" s="137" t="s">
        <v>376</v>
      </c>
      <c r="C293" s="138" t="s">
        <v>812</v>
      </c>
      <c r="D293" s="139">
        <v>1975100</v>
      </c>
      <c r="E293" s="140">
        <f>E294</f>
        <v>1671598.2</v>
      </c>
      <c r="F293" s="141">
        <f t="shared" si="4"/>
        <v>303501.80000000005</v>
      </c>
    </row>
    <row r="294" spans="1:6" x14ac:dyDescent="0.2">
      <c r="A294" s="136" t="s">
        <v>740</v>
      </c>
      <c r="B294" s="137" t="s">
        <v>376</v>
      </c>
      <c r="C294" s="138" t="s">
        <v>813</v>
      </c>
      <c r="D294" s="139">
        <v>1975100</v>
      </c>
      <c r="E294" s="140">
        <v>1671598.2</v>
      </c>
      <c r="F294" s="141">
        <f t="shared" si="4"/>
        <v>303501.80000000005</v>
      </c>
    </row>
    <row r="295" spans="1:6" ht="22.5" x14ac:dyDescent="0.2">
      <c r="A295" s="136" t="s">
        <v>814</v>
      </c>
      <c r="B295" s="137" t="s">
        <v>376</v>
      </c>
      <c r="C295" s="138" t="s">
        <v>815</v>
      </c>
      <c r="D295" s="139">
        <v>1529800</v>
      </c>
      <c r="E295" s="140" t="s">
        <v>40</v>
      </c>
      <c r="F295" s="141">
        <f t="shared" si="4"/>
        <v>1529800</v>
      </c>
    </row>
    <row r="296" spans="1:6" ht="78.75" x14ac:dyDescent="0.2">
      <c r="A296" s="142" t="s">
        <v>816</v>
      </c>
      <c r="B296" s="137" t="s">
        <v>376</v>
      </c>
      <c r="C296" s="138" t="s">
        <v>817</v>
      </c>
      <c r="D296" s="139">
        <v>1529800</v>
      </c>
      <c r="E296" s="140" t="s">
        <v>40</v>
      </c>
      <c r="F296" s="141">
        <f t="shared" si="4"/>
        <v>1529800</v>
      </c>
    </row>
    <row r="297" spans="1:6" ht="22.5" x14ac:dyDescent="0.2">
      <c r="A297" s="136" t="s">
        <v>581</v>
      </c>
      <c r="B297" s="137" t="s">
        <v>376</v>
      </c>
      <c r="C297" s="138" t="s">
        <v>818</v>
      </c>
      <c r="D297" s="139">
        <v>1529800</v>
      </c>
      <c r="E297" s="140" t="s">
        <v>40</v>
      </c>
      <c r="F297" s="141">
        <f t="shared" si="4"/>
        <v>1529800</v>
      </c>
    </row>
    <row r="298" spans="1:6" x14ac:dyDescent="0.2">
      <c r="A298" s="136" t="s">
        <v>819</v>
      </c>
      <c r="B298" s="137" t="s">
        <v>376</v>
      </c>
      <c r="C298" s="138" t="s">
        <v>820</v>
      </c>
      <c r="D298" s="139">
        <v>812900</v>
      </c>
      <c r="E298" s="140">
        <v>17587</v>
      </c>
      <c r="F298" s="141">
        <f t="shared" si="4"/>
        <v>795313</v>
      </c>
    </row>
    <row r="299" spans="1:6" ht="67.5" x14ac:dyDescent="0.2">
      <c r="A299" s="142" t="s">
        <v>821</v>
      </c>
      <c r="B299" s="137" t="s">
        <v>376</v>
      </c>
      <c r="C299" s="138" t="s">
        <v>822</v>
      </c>
      <c r="D299" s="139">
        <v>812900</v>
      </c>
      <c r="E299" s="140">
        <v>17587</v>
      </c>
      <c r="F299" s="141">
        <f t="shared" si="4"/>
        <v>795313</v>
      </c>
    </row>
    <row r="300" spans="1:6" ht="45" x14ac:dyDescent="0.2">
      <c r="A300" s="136" t="s">
        <v>738</v>
      </c>
      <c r="B300" s="137" t="s">
        <v>376</v>
      </c>
      <c r="C300" s="138" t="s">
        <v>823</v>
      </c>
      <c r="D300" s="139">
        <v>812900</v>
      </c>
      <c r="E300" s="140">
        <v>17587</v>
      </c>
      <c r="F300" s="141">
        <f t="shared" si="4"/>
        <v>795313</v>
      </c>
    </row>
    <row r="301" spans="1:6" ht="22.5" x14ac:dyDescent="0.2">
      <c r="A301" s="136" t="s">
        <v>448</v>
      </c>
      <c r="B301" s="137" t="s">
        <v>376</v>
      </c>
      <c r="C301" s="138" t="s">
        <v>824</v>
      </c>
      <c r="D301" s="139">
        <v>11600</v>
      </c>
      <c r="E301" s="140">
        <v>11224.55</v>
      </c>
      <c r="F301" s="141">
        <f t="shared" si="4"/>
        <v>375.45000000000073</v>
      </c>
    </row>
    <row r="302" spans="1:6" x14ac:dyDescent="0.2">
      <c r="A302" s="136" t="s">
        <v>450</v>
      </c>
      <c r="B302" s="137" t="s">
        <v>376</v>
      </c>
      <c r="C302" s="138" t="s">
        <v>825</v>
      </c>
      <c r="D302" s="139">
        <v>11600</v>
      </c>
      <c r="E302" s="140">
        <v>11224.55</v>
      </c>
      <c r="F302" s="141">
        <f t="shared" si="4"/>
        <v>375.45000000000073</v>
      </c>
    </row>
    <row r="303" spans="1:6" ht="45" x14ac:dyDescent="0.2">
      <c r="A303" s="136" t="s">
        <v>452</v>
      </c>
      <c r="B303" s="137" t="s">
        <v>376</v>
      </c>
      <c r="C303" s="138" t="s">
        <v>826</v>
      </c>
      <c r="D303" s="139">
        <v>7000</v>
      </c>
      <c r="E303" s="140">
        <v>6735.25</v>
      </c>
      <c r="F303" s="141">
        <f t="shared" si="4"/>
        <v>264.75</v>
      </c>
    </row>
    <row r="304" spans="1:6" x14ac:dyDescent="0.2">
      <c r="A304" s="136" t="s">
        <v>740</v>
      </c>
      <c r="B304" s="137" t="s">
        <v>376</v>
      </c>
      <c r="C304" s="138" t="s">
        <v>827</v>
      </c>
      <c r="D304" s="139">
        <v>7000</v>
      </c>
      <c r="E304" s="140">
        <v>6735.25</v>
      </c>
      <c r="F304" s="141">
        <f t="shared" si="4"/>
        <v>264.75</v>
      </c>
    </row>
    <row r="305" spans="1:6" ht="56.25" x14ac:dyDescent="0.2">
      <c r="A305" s="136" t="s">
        <v>472</v>
      </c>
      <c r="B305" s="137" t="s">
        <v>376</v>
      </c>
      <c r="C305" s="138" t="s">
        <v>828</v>
      </c>
      <c r="D305" s="139">
        <v>4600</v>
      </c>
      <c r="E305" s="140">
        <v>4489.3</v>
      </c>
      <c r="F305" s="141">
        <f t="shared" si="4"/>
        <v>110.69999999999982</v>
      </c>
    </row>
    <row r="306" spans="1:6" x14ac:dyDescent="0.2">
      <c r="A306" s="136" t="s">
        <v>740</v>
      </c>
      <c r="B306" s="137" t="s">
        <v>376</v>
      </c>
      <c r="C306" s="138" t="s">
        <v>829</v>
      </c>
      <c r="D306" s="139">
        <v>4600</v>
      </c>
      <c r="E306" s="140">
        <v>4489.3</v>
      </c>
      <c r="F306" s="141">
        <f t="shared" si="4"/>
        <v>110.69999999999982</v>
      </c>
    </row>
    <row r="307" spans="1:6" x14ac:dyDescent="0.2">
      <c r="A307" s="136" t="s">
        <v>830</v>
      </c>
      <c r="B307" s="137" t="s">
        <v>376</v>
      </c>
      <c r="C307" s="138" t="s">
        <v>831</v>
      </c>
      <c r="D307" s="139">
        <v>24000</v>
      </c>
      <c r="E307" s="140">
        <v>12000</v>
      </c>
      <c r="F307" s="141">
        <f t="shared" si="4"/>
        <v>12000</v>
      </c>
    </row>
    <row r="308" spans="1:6" ht="22.5" x14ac:dyDescent="0.2">
      <c r="A308" s="136" t="s">
        <v>794</v>
      </c>
      <c r="B308" s="137" t="s">
        <v>376</v>
      </c>
      <c r="C308" s="138" t="s">
        <v>832</v>
      </c>
      <c r="D308" s="139">
        <v>24000</v>
      </c>
      <c r="E308" s="140">
        <v>12000</v>
      </c>
      <c r="F308" s="141">
        <f t="shared" si="4"/>
        <v>12000</v>
      </c>
    </row>
    <row r="309" spans="1:6" x14ac:dyDescent="0.2">
      <c r="A309" s="136" t="s">
        <v>802</v>
      </c>
      <c r="B309" s="137" t="s">
        <v>376</v>
      </c>
      <c r="C309" s="138" t="s">
        <v>833</v>
      </c>
      <c r="D309" s="139">
        <v>24000</v>
      </c>
      <c r="E309" s="140">
        <v>12000</v>
      </c>
      <c r="F309" s="141">
        <f t="shared" si="4"/>
        <v>12000</v>
      </c>
    </row>
    <row r="310" spans="1:6" ht="45" x14ac:dyDescent="0.2">
      <c r="A310" s="136" t="s">
        <v>834</v>
      </c>
      <c r="B310" s="137" t="s">
        <v>376</v>
      </c>
      <c r="C310" s="138" t="s">
        <v>835</v>
      </c>
      <c r="D310" s="139">
        <v>24000</v>
      </c>
      <c r="E310" s="140">
        <v>12000</v>
      </c>
      <c r="F310" s="141">
        <f t="shared" si="4"/>
        <v>12000</v>
      </c>
    </row>
    <row r="311" spans="1:6" x14ac:dyDescent="0.2">
      <c r="A311" s="136" t="s">
        <v>389</v>
      </c>
      <c r="B311" s="137" t="s">
        <v>376</v>
      </c>
      <c r="C311" s="138" t="s">
        <v>836</v>
      </c>
      <c r="D311" s="139">
        <v>24000</v>
      </c>
      <c r="E311" s="140">
        <v>12000</v>
      </c>
      <c r="F311" s="141">
        <f t="shared" si="4"/>
        <v>12000</v>
      </c>
    </row>
    <row r="312" spans="1:6" x14ac:dyDescent="0.2">
      <c r="A312" s="124" t="s">
        <v>837</v>
      </c>
      <c r="B312" s="125" t="s">
        <v>376</v>
      </c>
      <c r="C312" s="126" t="s">
        <v>838</v>
      </c>
      <c r="D312" s="127">
        <v>825800</v>
      </c>
      <c r="E312" s="128">
        <v>528942.46</v>
      </c>
      <c r="F312" s="129">
        <f t="shared" si="4"/>
        <v>296857.54000000004</v>
      </c>
    </row>
    <row r="313" spans="1:6" x14ac:dyDescent="0.2">
      <c r="A313" s="136" t="s">
        <v>839</v>
      </c>
      <c r="B313" s="137" t="s">
        <v>376</v>
      </c>
      <c r="C313" s="138" t="s">
        <v>840</v>
      </c>
      <c r="D313" s="139">
        <v>601900</v>
      </c>
      <c r="E313" s="140">
        <v>305132.46000000002</v>
      </c>
      <c r="F313" s="141">
        <f t="shared" si="4"/>
        <v>296767.53999999998</v>
      </c>
    </row>
    <row r="314" spans="1:6" ht="22.5" x14ac:dyDescent="0.2">
      <c r="A314" s="136" t="s">
        <v>841</v>
      </c>
      <c r="B314" s="137" t="s">
        <v>376</v>
      </c>
      <c r="C314" s="138" t="s">
        <v>842</v>
      </c>
      <c r="D314" s="139">
        <v>601900</v>
      </c>
      <c r="E314" s="140">
        <v>305132.46000000002</v>
      </c>
      <c r="F314" s="141">
        <f t="shared" si="4"/>
        <v>296767.53999999998</v>
      </c>
    </row>
    <row r="315" spans="1:6" ht="45" x14ac:dyDescent="0.2">
      <c r="A315" s="136" t="s">
        <v>843</v>
      </c>
      <c r="B315" s="137" t="s">
        <v>376</v>
      </c>
      <c r="C315" s="138" t="s">
        <v>844</v>
      </c>
      <c r="D315" s="139">
        <v>601900</v>
      </c>
      <c r="E315" s="140">
        <v>305132.46000000002</v>
      </c>
      <c r="F315" s="141">
        <f t="shared" si="4"/>
        <v>296767.53999999998</v>
      </c>
    </row>
    <row r="316" spans="1:6" ht="90" x14ac:dyDescent="0.2">
      <c r="A316" s="142" t="s">
        <v>845</v>
      </c>
      <c r="B316" s="137" t="s">
        <v>376</v>
      </c>
      <c r="C316" s="138" t="s">
        <v>846</v>
      </c>
      <c r="D316" s="139">
        <v>601900</v>
      </c>
      <c r="E316" s="140">
        <v>305132.46000000002</v>
      </c>
      <c r="F316" s="141">
        <f t="shared" si="4"/>
        <v>296767.53999999998</v>
      </c>
    </row>
    <row r="317" spans="1:6" x14ac:dyDescent="0.2">
      <c r="A317" s="136" t="s">
        <v>847</v>
      </c>
      <c r="B317" s="137" t="s">
        <v>376</v>
      </c>
      <c r="C317" s="138" t="s">
        <v>848</v>
      </c>
      <c r="D317" s="139">
        <v>601900</v>
      </c>
      <c r="E317" s="140">
        <v>305132.46000000002</v>
      </c>
      <c r="F317" s="141">
        <f t="shared" si="4"/>
        <v>296767.53999999998</v>
      </c>
    </row>
    <row r="318" spans="1:6" x14ac:dyDescent="0.2">
      <c r="A318" s="136" t="s">
        <v>849</v>
      </c>
      <c r="B318" s="137" t="s">
        <v>376</v>
      </c>
      <c r="C318" s="138" t="s">
        <v>850</v>
      </c>
      <c r="D318" s="139">
        <v>223900</v>
      </c>
      <c r="E318" s="140">
        <v>223810</v>
      </c>
      <c r="F318" s="141">
        <f t="shared" si="4"/>
        <v>90</v>
      </c>
    </row>
    <row r="319" spans="1:6" ht="22.5" x14ac:dyDescent="0.2">
      <c r="A319" s="136" t="s">
        <v>448</v>
      </c>
      <c r="B319" s="137" t="s">
        <v>376</v>
      </c>
      <c r="C319" s="138" t="s">
        <v>851</v>
      </c>
      <c r="D319" s="139">
        <v>223900</v>
      </c>
      <c r="E319" s="140">
        <v>223810</v>
      </c>
      <c r="F319" s="141">
        <f t="shared" si="4"/>
        <v>90</v>
      </c>
    </row>
    <row r="320" spans="1:6" x14ac:dyDescent="0.2">
      <c r="A320" s="136" t="s">
        <v>450</v>
      </c>
      <c r="B320" s="137" t="s">
        <v>376</v>
      </c>
      <c r="C320" s="138" t="s">
        <v>852</v>
      </c>
      <c r="D320" s="139">
        <v>223900</v>
      </c>
      <c r="E320" s="140">
        <v>223810</v>
      </c>
      <c r="F320" s="141">
        <f t="shared" si="4"/>
        <v>90</v>
      </c>
    </row>
    <row r="321" spans="1:6" ht="56.25" x14ac:dyDescent="0.2">
      <c r="A321" s="136" t="s">
        <v>472</v>
      </c>
      <c r="B321" s="137" t="s">
        <v>376</v>
      </c>
      <c r="C321" s="138" t="s">
        <v>853</v>
      </c>
      <c r="D321" s="139">
        <v>223900</v>
      </c>
      <c r="E321" s="140">
        <v>223810</v>
      </c>
      <c r="F321" s="141">
        <f t="shared" si="4"/>
        <v>90</v>
      </c>
    </row>
    <row r="322" spans="1:6" ht="22.5" x14ac:dyDescent="0.2">
      <c r="A322" s="136" t="s">
        <v>854</v>
      </c>
      <c r="B322" s="137" t="s">
        <v>376</v>
      </c>
      <c r="C322" s="138" t="s">
        <v>855</v>
      </c>
      <c r="D322" s="139">
        <v>223900</v>
      </c>
      <c r="E322" s="140">
        <v>223810</v>
      </c>
      <c r="F322" s="141">
        <f t="shared" si="4"/>
        <v>90</v>
      </c>
    </row>
    <row r="323" spans="1:6" x14ac:dyDescent="0.2">
      <c r="A323" s="124" t="s">
        <v>856</v>
      </c>
      <c r="B323" s="125" t="s">
        <v>376</v>
      </c>
      <c r="C323" s="126" t="s">
        <v>857</v>
      </c>
      <c r="D323" s="127">
        <v>467000</v>
      </c>
      <c r="E323" s="128">
        <v>233400</v>
      </c>
      <c r="F323" s="129">
        <f t="shared" si="4"/>
        <v>233600</v>
      </c>
    </row>
    <row r="324" spans="1:6" x14ac:dyDescent="0.2">
      <c r="A324" s="136" t="s">
        <v>858</v>
      </c>
      <c r="B324" s="137" t="s">
        <v>376</v>
      </c>
      <c r="C324" s="138" t="s">
        <v>859</v>
      </c>
      <c r="D324" s="139">
        <v>467000</v>
      </c>
      <c r="E324" s="140">
        <v>233400</v>
      </c>
      <c r="F324" s="141">
        <f t="shared" si="4"/>
        <v>233600</v>
      </c>
    </row>
    <row r="325" spans="1:6" ht="22.5" x14ac:dyDescent="0.2">
      <c r="A325" s="136" t="s">
        <v>794</v>
      </c>
      <c r="B325" s="137" t="s">
        <v>376</v>
      </c>
      <c r="C325" s="138" t="s">
        <v>860</v>
      </c>
      <c r="D325" s="139">
        <v>467000</v>
      </c>
      <c r="E325" s="140">
        <v>233400</v>
      </c>
      <c r="F325" s="141">
        <f t="shared" si="4"/>
        <v>233600</v>
      </c>
    </row>
    <row r="326" spans="1:6" x14ac:dyDescent="0.2">
      <c r="A326" s="136" t="s">
        <v>861</v>
      </c>
      <c r="B326" s="137" t="s">
        <v>376</v>
      </c>
      <c r="C326" s="138" t="s">
        <v>862</v>
      </c>
      <c r="D326" s="139">
        <v>467000</v>
      </c>
      <c r="E326" s="140">
        <v>233400</v>
      </c>
      <c r="F326" s="141">
        <f t="shared" si="4"/>
        <v>233600</v>
      </c>
    </row>
    <row r="327" spans="1:6" ht="112.5" x14ac:dyDescent="0.2">
      <c r="A327" s="142" t="s">
        <v>863</v>
      </c>
      <c r="B327" s="137" t="s">
        <v>376</v>
      </c>
      <c r="C327" s="138" t="s">
        <v>864</v>
      </c>
      <c r="D327" s="139">
        <v>467000</v>
      </c>
      <c r="E327" s="140">
        <v>233400</v>
      </c>
      <c r="F327" s="141">
        <f t="shared" si="4"/>
        <v>233600</v>
      </c>
    </row>
    <row r="328" spans="1:6" ht="13.5" thickBot="1" x14ac:dyDescent="0.25">
      <c r="A328" s="136" t="s">
        <v>118</v>
      </c>
      <c r="B328" s="137" t="s">
        <v>376</v>
      </c>
      <c r="C328" s="138" t="s">
        <v>865</v>
      </c>
      <c r="D328" s="139">
        <v>467000</v>
      </c>
      <c r="E328" s="140">
        <v>233400</v>
      </c>
      <c r="F328" s="141">
        <f t="shared" si="4"/>
        <v>233600</v>
      </c>
    </row>
    <row r="329" spans="1:6" ht="9" customHeight="1" thickBot="1" x14ac:dyDescent="0.25">
      <c r="A329" s="143"/>
      <c r="B329" s="144"/>
      <c r="C329" s="145"/>
      <c r="D329" s="146"/>
      <c r="E329" s="147"/>
      <c r="F329" s="144"/>
    </row>
    <row r="330" spans="1:6" ht="13.5" customHeight="1" thickBot="1" x14ac:dyDescent="0.25">
      <c r="A330" s="148" t="s">
        <v>866</v>
      </c>
      <c r="B330" s="149" t="s">
        <v>867</v>
      </c>
      <c r="C330" s="150" t="s">
        <v>377</v>
      </c>
      <c r="D330" s="151">
        <v>-29827700</v>
      </c>
      <c r="E330" s="152">
        <f>[1]Доходы!E19-[1]Расходы!E13</f>
        <v>-4991764.3900000006</v>
      </c>
      <c r="F330" s="153" t="s">
        <v>868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2"/>
  <sheetViews>
    <sheetView tabSelected="1" workbookViewId="0">
      <selection activeCell="CY37" sqref="CY37"/>
    </sheetView>
  </sheetViews>
  <sheetFormatPr defaultColWidth="0.85546875" defaultRowHeight="12" x14ac:dyDescent="0.2"/>
  <cols>
    <col min="1" max="13" width="0.85546875" style="155" customWidth="1"/>
    <col min="14" max="14" width="1.7109375" style="155" customWidth="1"/>
    <col min="15" max="23" width="0.85546875" style="155" customWidth="1"/>
    <col min="24" max="24" width="6.85546875" style="155" customWidth="1"/>
    <col min="25" max="27" width="0.85546875" style="155" customWidth="1"/>
    <col min="28" max="28" width="6.85546875" style="155" customWidth="1"/>
    <col min="29" max="50" width="0.85546875" style="155" customWidth="1"/>
    <col min="51" max="51" width="7.7109375" style="155" customWidth="1"/>
    <col min="52" max="73" width="0.85546875" style="155" customWidth="1"/>
    <col min="74" max="74" width="3.7109375" style="155" customWidth="1"/>
    <col min="75" max="91" width="0.85546875" style="155" customWidth="1"/>
    <col min="92" max="92" width="5.7109375" style="155" customWidth="1"/>
    <col min="93" max="109" width="0.85546875" style="155" customWidth="1"/>
    <col min="110" max="110" width="8.5703125" style="155" customWidth="1"/>
    <col min="111" max="111" width="30.140625" style="155" customWidth="1"/>
    <col min="112" max="112" width="6" style="155" customWidth="1"/>
    <col min="113" max="16384" width="0.85546875" style="155"/>
  </cols>
  <sheetData>
    <row r="1" spans="1:112" x14ac:dyDescent="0.2">
      <c r="CU1" s="156" t="s">
        <v>869</v>
      </c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</row>
    <row r="2" spans="1:112" s="158" customFormat="1" ht="15" x14ac:dyDescent="0.2">
      <c r="A2" s="157" t="s">
        <v>870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</row>
    <row r="3" spans="1:112" x14ac:dyDescent="0.2">
      <c r="A3" s="159" t="s">
        <v>871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 t="s">
        <v>872</v>
      </c>
      <c r="AD3" s="159"/>
      <c r="AE3" s="159"/>
      <c r="AF3" s="159"/>
      <c r="AG3" s="159"/>
      <c r="AH3" s="159"/>
      <c r="AI3" s="159" t="s">
        <v>873</v>
      </c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 t="s">
        <v>874</v>
      </c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 t="s">
        <v>25</v>
      </c>
      <c r="BX3" s="159"/>
      <c r="BY3" s="159"/>
      <c r="BZ3" s="159"/>
      <c r="CA3" s="159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 t="s">
        <v>26</v>
      </c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  <c r="DE3" s="159"/>
      <c r="DF3" s="159"/>
      <c r="DG3" s="160"/>
    </row>
    <row r="4" spans="1:112" s="164" customFormat="1" ht="12" customHeight="1" x14ac:dyDescent="0.2">
      <c r="A4" s="161">
        <v>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2">
        <v>2</v>
      </c>
      <c r="AD4" s="162"/>
      <c r="AE4" s="162"/>
      <c r="AF4" s="162"/>
      <c r="AG4" s="162"/>
      <c r="AH4" s="162"/>
      <c r="AI4" s="162">
        <v>3</v>
      </c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>
        <v>4</v>
      </c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2"/>
      <c r="BP4" s="162"/>
      <c r="BQ4" s="162"/>
      <c r="BR4" s="162"/>
      <c r="BS4" s="162"/>
      <c r="BT4" s="162"/>
      <c r="BU4" s="162"/>
      <c r="BV4" s="162"/>
      <c r="BW4" s="162">
        <v>5</v>
      </c>
      <c r="BX4" s="162"/>
      <c r="BY4" s="162"/>
      <c r="BZ4" s="162"/>
      <c r="CA4" s="162"/>
      <c r="CB4" s="162"/>
      <c r="CC4" s="162"/>
      <c r="CD4" s="162"/>
      <c r="CE4" s="162"/>
      <c r="CF4" s="162"/>
      <c r="CG4" s="162"/>
      <c r="CH4" s="162"/>
      <c r="CI4" s="162"/>
      <c r="CJ4" s="162"/>
      <c r="CK4" s="162"/>
      <c r="CL4" s="162"/>
      <c r="CM4" s="162"/>
      <c r="CN4" s="162"/>
      <c r="CO4" s="161">
        <v>6</v>
      </c>
      <c r="CP4" s="161"/>
      <c r="CQ4" s="161"/>
      <c r="CR4" s="161"/>
      <c r="CS4" s="161"/>
      <c r="CT4" s="161"/>
      <c r="CU4" s="161"/>
      <c r="CV4" s="161"/>
      <c r="CW4" s="161"/>
      <c r="CX4" s="161"/>
      <c r="CY4" s="161"/>
      <c r="CZ4" s="161"/>
      <c r="DA4" s="161"/>
      <c r="DB4" s="161"/>
      <c r="DC4" s="161"/>
      <c r="DD4" s="161"/>
      <c r="DE4" s="161"/>
      <c r="DF4" s="161"/>
      <c r="DG4" s="163"/>
      <c r="DH4" s="163"/>
    </row>
    <row r="5" spans="1:112" x14ac:dyDescent="0.2">
      <c r="A5" s="165" t="s">
        <v>875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7" t="s">
        <v>876</v>
      </c>
      <c r="AD5" s="167"/>
      <c r="AE5" s="167"/>
      <c r="AF5" s="167"/>
      <c r="AG5" s="167"/>
      <c r="AH5" s="167"/>
      <c r="AI5" s="167" t="s">
        <v>877</v>
      </c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8">
        <f>AZ24</f>
        <v>29827700</v>
      </c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>
        <f>BW24</f>
        <v>4991764.3900000006</v>
      </c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>
        <f>AZ5-BW5</f>
        <v>24835935.609999999</v>
      </c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0"/>
      <c r="DH5" s="160"/>
    </row>
    <row r="6" spans="1:112" ht="12" customHeight="1" x14ac:dyDescent="0.2">
      <c r="A6" s="169" t="s">
        <v>33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67" t="s">
        <v>878</v>
      </c>
      <c r="AD6" s="167"/>
      <c r="AE6" s="167"/>
      <c r="AF6" s="167"/>
      <c r="AG6" s="167"/>
      <c r="AH6" s="167"/>
      <c r="AI6" s="167" t="s">
        <v>877</v>
      </c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1"/>
      <c r="BT6" s="171"/>
      <c r="BU6" s="171"/>
      <c r="BV6" s="171"/>
      <c r="BW6" s="168" t="s">
        <v>40</v>
      </c>
      <c r="BX6" s="168"/>
      <c r="BY6" s="168"/>
      <c r="BZ6" s="168"/>
      <c r="CA6" s="168"/>
      <c r="CB6" s="168"/>
      <c r="CC6" s="168"/>
      <c r="CD6" s="168"/>
      <c r="CE6" s="168"/>
      <c r="CF6" s="168"/>
      <c r="CG6" s="168"/>
      <c r="CH6" s="168"/>
      <c r="CI6" s="168"/>
      <c r="CJ6" s="168"/>
      <c r="CK6" s="168"/>
      <c r="CL6" s="168"/>
      <c r="CM6" s="168"/>
      <c r="CN6" s="168"/>
      <c r="CO6" s="168"/>
      <c r="CP6" s="168"/>
      <c r="CQ6" s="168"/>
      <c r="CR6" s="168"/>
      <c r="CS6" s="168"/>
      <c r="CT6" s="168"/>
      <c r="CU6" s="168"/>
      <c r="CV6" s="168"/>
      <c r="CW6" s="168"/>
      <c r="CX6" s="168"/>
      <c r="CY6" s="168"/>
      <c r="CZ6" s="168"/>
      <c r="DA6" s="168"/>
      <c r="DB6" s="168"/>
      <c r="DC6" s="168"/>
      <c r="DD6" s="168"/>
      <c r="DE6" s="168"/>
      <c r="DF6" s="168"/>
      <c r="DG6" s="160"/>
      <c r="DH6" s="160"/>
    </row>
    <row r="7" spans="1:112" x14ac:dyDescent="0.2">
      <c r="A7" s="172" t="s">
        <v>879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71"/>
      <c r="BA7" s="171"/>
      <c r="BB7" s="171"/>
      <c r="BC7" s="171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171"/>
      <c r="BQ7" s="171"/>
      <c r="BR7" s="171"/>
      <c r="BS7" s="171"/>
      <c r="BT7" s="171"/>
      <c r="BU7" s="171"/>
      <c r="BV7" s="171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  <c r="CX7" s="168"/>
      <c r="CY7" s="168"/>
      <c r="CZ7" s="168"/>
      <c r="DA7" s="168"/>
      <c r="DB7" s="168"/>
      <c r="DC7" s="168"/>
      <c r="DD7" s="168"/>
      <c r="DE7" s="168"/>
      <c r="DF7" s="168"/>
      <c r="DG7" s="160"/>
      <c r="DH7" s="160"/>
    </row>
    <row r="8" spans="1:112" ht="12" customHeight="1" x14ac:dyDescent="0.2">
      <c r="A8" s="174" t="s">
        <v>880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8" t="s">
        <v>40</v>
      </c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8"/>
      <c r="BP8" s="168"/>
      <c r="BQ8" s="168"/>
      <c r="BR8" s="168"/>
      <c r="BS8" s="168"/>
      <c r="BT8" s="168"/>
      <c r="BU8" s="168"/>
      <c r="BV8" s="168"/>
      <c r="BW8" s="168" t="s">
        <v>40</v>
      </c>
      <c r="BX8" s="168"/>
      <c r="BY8" s="168"/>
      <c r="BZ8" s="168"/>
      <c r="CA8" s="168"/>
      <c r="CB8" s="168"/>
      <c r="CC8" s="168"/>
      <c r="CD8" s="168"/>
      <c r="CE8" s="168"/>
      <c r="CF8" s="168"/>
      <c r="CG8" s="168"/>
      <c r="CH8" s="168"/>
      <c r="CI8" s="168"/>
      <c r="CJ8" s="168"/>
      <c r="CK8" s="168"/>
      <c r="CL8" s="168"/>
      <c r="CM8" s="168"/>
      <c r="CN8" s="168"/>
      <c r="CO8" s="168" t="s">
        <v>40</v>
      </c>
      <c r="CP8" s="168"/>
      <c r="CQ8" s="168"/>
      <c r="CR8" s="168"/>
      <c r="CS8" s="168"/>
      <c r="CT8" s="168"/>
      <c r="CU8" s="168"/>
      <c r="CV8" s="168"/>
      <c r="CW8" s="168"/>
      <c r="CX8" s="168"/>
      <c r="CY8" s="168"/>
      <c r="CZ8" s="168"/>
      <c r="DA8" s="168"/>
      <c r="DB8" s="168"/>
      <c r="DC8" s="168"/>
      <c r="DD8" s="168"/>
      <c r="DE8" s="168"/>
      <c r="DF8" s="168"/>
      <c r="DG8" s="160"/>
      <c r="DH8" s="160"/>
    </row>
    <row r="9" spans="1:112" x14ac:dyDescent="0.2">
      <c r="A9" s="176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8"/>
      <c r="BP9" s="168"/>
      <c r="BQ9" s="168"/>
      <c r="BR9" s="168"/>
      <c r="BS9" s="168"/>
      <c r="BT9" s="168"/>
      <c r="BU9" s="168"/>
      <c r="BV9" s="168"/>
      <c r="BW9" s="168"/>
      <c r="BX9" s="168"/>
      <c r="BY9" s="168"/>
      <c r="BZ9" s="168"/>
      <c r="CA9" s="168"/>
      <c r="CB9" s="168"/>
      <c r="CC9" s="168"/>
      <c r="CD9" s="168"/>
      <c r="CE9" s="168"/>
      <c r="CF9" s="168"/>
      <c r="CG9" s="168"/>
      <c r="CH9" s="168"/>
      <c r="CI9" s="168"/>
      <c r="CJ9" s="168"/>
      <c r="CK9" s="168"/>
      <c r="CL9" s="168"/>
      <c r="CM9" s="168"/>
      <c r="CN9" s="168"/>
      <c r="CO9" s="168"/>
      <c r="CP9" s="168"/>
      <c r="CQ9" s="168"/>
      <c r="CR9" s="168"/>
      <c r="CS9" s="168"/>
      <c r="CT9" s="168"/>
      <c r="CU9" s="168"/>
      <c r="CV9" s="168"/>
      <c r="CW9" s="168"/>
      <c r="CX9" s="168"/>
      <c r="CY9" s="168"/>
      <c r="CZ9" s="168"/>
      <c r="DA9" s="168"/>
      <c r="DB9" s="168"/>
      <c r="DC9" s="168"/>
      <c r="DD9" s="168"/>
      <c r="DE9" s="168"/>
      <c r="DF9" s="168"/>
      <c r="DG9" s="160"/>
      <c r="DH9" s="160"/>
    </row>
    <row r="10" spans="1:112" x14ac:dyDescent="0.2">
      <c r="A10" s="178" t="s">
        <v>881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80"/>
      <c r="AC10" s="167" t="s">
        <v>878</v>
      </c>
      <c r="AD10" s="167"/>
      <c r="AE10" s="167"/>
      <c r="AF10" s="167"/>
      <c r="AG10" s="167"/>
      <c r="AH10" s="167"/>
      <c r="AI10" s="167" t="s">
        <v>882</v>
      </c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8" t="s">
        <v>40</v>
      </c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8"/>
      <c r="BS10" s="168"/>
      <c r="BT10" s="168"/>
      <c r="BU10" s="168"/>
      <c r="BV10" s="168"/>
      <c r="BW10" s="168" t="s">
        <v>40</v>
      </c>
      <c r="BX10" s="168"/>
      <c r="BY10" s="168"/>
      <c r="BZ10" s="168"/>
      <c r="CA10" s="168"/>
      <c r="CB10" s="168"/>
      <c r="CC10" s="168"/>
      <c r="CD10" s="168"/>
      <c r="CE10" s="168"/>
      <c r="CF10" s="168"/>
      <c r="CG10" s="168"/>
      <c r="CH10" s="168"/>
      <c r="CI10" s="168"/>
      <c r="CJ10" s="168"/>
      <c r="CK10" s="168"/>
      <c r="CL10" s="168"/>
      <c r="CM10" s="168"/>
      <c r="CN10" s="168"/>
      <c r="CO10" s="168" t="s">
        <v>40</v>
      </c>
      <c r="CP10" s="168"/>
      <c r="CQ10" s="168"/>
      <c r="CR10" s="168"/>
      <c r="CS10" s="168"/>
      <c r="CT10" s="168"/>
      <c r="CU10" s="168"/>
      <c r="CV10" s="168"/>
      <c r="CW10" s="168"/>
      <c r="CX10" s="168"/>
      <c r="CY10" s="168"/>
      <c r="CZ10" s="168"/>
      <c r="DA10" s="168"/>
      <c r="DB10" s="168"/>
      <c r="DC10" s="168"/>
      <c r="DD10" s="168"/>
      <c r="DE10" s="168"/>
      <c r="DF10" s="168"/>
      <c r="DG10" s="160"/>
      <c r="DH10" s="160"/>
    </row>
    <row r="11" spans="1:112" x14ac:dyDescent="0.2">
      <c r="A11" s="181" t="s">
        <v>883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3"/>
      <c r="AC11" s="184" t="s">
        <v>878</v>
      </c>
      <c r="AD11" s="185"/>
      <c r="AE11" s="185"/>
      <c r="AF11" s="185"/>
      <c r="AG11" s="185"/>
      <c r="AH11" s="186"/>
      <c r="AI11" s="184" t="s">
        <v>884</v>
      </c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5"/>
      <c r="AW11" s="185"/>
      <c r="AX11" s="185"/>
      <c r="AY11" s="186"/>
      <c r="AZ11" s="187" t="s">
        <v>40</v>
      </c>
      <c r="BA11" s="188"/>
      <c r="BB11" s="188"/>
      <c r="BC11" s="188"/>
      <c r="BD11" s="188"/>
      <c r="BE11" s="188"/>
      <c r="BF11" s="188"/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S11" s="188"/>
      <c r="BT11" s="188"/>
      <c r="BU11" s="188"/>
      <c r="BV11" s="189"/>
      <c r="BW11" s="168" t="s">
        <v>40</v>
      </c>
      <c r="BX11" s="168"/>
      <c r="BY11" s="168"/>
      <c r="BZ11" s="168"/>
      <c r="CA11" s="168"/>
      <c r="CB11" s="168"/>
      <c r="CC11" s="168"/>
      <c r="CD11" s="168"/>
      <c r="CE11" s="168"/>
      <c r="CF11" s="168"/>
      <c r="CG11" s="168"/>
      <c r="CH11" s="168"/>
      <c r="CI11" s="168"/>
      <c r="CJ11" s="168"/>
      <c r="CK11" s="168"/>
      <c r="CL11" s="168"/>
      <c r="CM11" s="168"/>
      <c r="CN11" s="168"/>
      <c r="CO11" s="187" t="str">
        <f t="shared" ref="CO11:CO17" si="0">AZ11</f>
        <v>-</v>
      </c>
      <c r="CP11" s="188"/>
      <c r="CQ11" s="188"/>
      <c r="CR11" s="188"/>
      <c r="CS11" s="188"/>
      <c r="CT11" s="188"/>
      <c r="CU11" s="188"/>
      <c r="CV11" s="188"/>
      <c r="CW11" s="188"/>
      <c r="CX11" s="188"/>
      <c r="CY11" s="188"/>
      <c r="CZ11" s="188"/>
      <c r="DA11" s="188"/>
      <c r="DB11" s="188"/>
      <c r="DC11" s="188"/>
      <c r="DD11" s="188"/>
      <c r="DE11" s="188"/>
      <c r="DF11" s="189"/>
      <c r="DG11" s="160"/>
      <c r="DH11" s="160"/>
    </row>
    <row r="12" spans="1:112" x14ac:dyDescent="0.2">
      <c r="A12" s="181" t="s">
        <v>885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3"/>
      <c r="AC12" s="167" t="s">
        <v>878</v>
      </c>
      <c r="AD12" s="167"/>
      <c r="AE12" s="167"/>
      <c r="AF12" s="167"/>
      <c r="AG12" s="167"/>
      <c r="AH12" s="167"/>
      <c r="AI12" s="167" t="s">
        <v>886</v>
      </c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8" t="s">
        <v>40</v>
      </c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 t="s">
        <v>40</v>
      </c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 t="str">
        <f>AZ12</f>
        <v>-</v>
      </c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0"/>
      <c r="DH12" s="160"/>
    </row>
    <row r="13" spans="1:112" x14ac:dyDescent="0.2">
      <c r="A13" s="181" t="s">
        <v>887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3"/>
      <c r="AC13" s="190" t="s">
        <v>878</v>
      </c>
      <c r="AD13" s="191"/>
      <c r="AE13" s="191"/>
      <c r="AF13" s="191"/>
      <c r="AG13" s="191"/>
      <c r="AH13" s="192"/>
      <c r="AI13" s="184" t="s">
        <v>888</v>
      </c>
      <c r="AJ13" s="185"/>
      <c r="AK13" s="185"/>
      <c r="AL13" s="185"/>
      <c r="AM13" s="185"/>
      <c r="AN13" s="185"/>
      <c r="AO13" s="185"/>
      <c r="AP13" s="185"/>
      <c r="AQ13" s="185"/>
      <c r="AR13" s="185"/>
      <c r="AS13" s="185"/>
      <c r="AT13" s="185"/>
      <c r="AU13" s="185"/>
      <c r="AV13" s="185"/>
      <c r="AW13" s="185"/>
      <c r="AX13" s="185"/>
      <c r="AY13" s="186"/>
      <c r="AZ13" s="187" t="s">
        <v>40</v>
      </c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9"/>
      <c r="BW13" s="168" t="s">
        <v>40</v>
      </c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 t="str">
        <f>AZ13</f>
        <v>-</v>
      </c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93"/>
      <c r="DH13" s="160"/>
    </row>
    <row r="14" spans="1:112" x14ac:dyDescent="0.2">
      <c r="A14" s="181" t="s">
        <v>889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3"/>
      <c r="AC14" s="167" t="s">
        <v>878</v>
      </c>
      <c r="AD14" s="167"/>
      <c r="AE14" s="167"/>
      <c r="AF14" s="167"/>
      <c r="AG14" s="167"/>
      <c r="AH14" s="167"/>
      <c r="AI14" s="167" t="s">
        <v>890</v>
      </c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8" t="s">
        <v>40</v>
      </c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 t="s">
        <v>40</v>
      </c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 t="str">
        <f t="shared" si="0"/>
        <v>-</v>
      </c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0"/>
      <c r="DH14" s="160"/>
    </row>
    <row r="15" spans="1:112" x14ac:dyDescent="0.2">
      <c r="A15" s="178" t="s">
        <v>891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80"/>
      <c r="AC15" s="167" t="s">
        <v>878</v>
      </c>
      <c r="AD15" s="167"/>
      <c r="AE15" s="167"/>
      <c r="AF15" s="167"/>
      <c r="AG15" s="167"/>
      <c r="AH15" s="167"/>
      <c r="AI15" s="194" t="s">
        <v>892</v>
      </c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71" t="s">
        <v>40</v>
      </c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68" t="s">
        <v>40</v>
      </c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 t="str">
        <f t="shared" si="0"/>
        <v>-</v>
      </c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0"/>
      <c r="DH15" s="160"/>
    </row>
    <row r="16" spans="1:112" x14ac:dyDescent="0.2">
      <c r="A16" s="181" t="s">
        <v>893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3"/>
      <c r="AC16" s="184" t="s">
        <v>878</v>
      </c>
      <c r="AD16" s="185"/>
      <c r="AE16" s="185"/>
      <c r="AF16" s="185"/>
      <c r="AG16" s="185"/>
      <c r="AH16" s="186"/>
      <c r="AI16" s="194" t="s">
        <v>894</v>
      </c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5" t="s">
        <v>40</v>
      </c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6"/>
      <c r="BN16" s="196"/>
      <c r="BO16" s="196"/>
      <c r="BP16" s="196"/>
      <c r="BQ16" s="196"/>
      <c r="BR16" s="196"/>
      <c r="BS16" s="196"/>
      <c r="BT16" s="196"/>
      <c r="BU16" s="196"/>
      <c r="BV16" s="197"/>
      <c r="BW16" s="187" t="s">
        <v>40</v>
      </c>
      <c r="BX16" s="188"/>
      <c r="BY16" s="188"/>
      <c r="BZ16" s="188"/>
      <c r="CA16" s="188"/>
      <c r="CB16" s="188"/>
      <c r="CC16" s="188"/>
      <c r="CD16" s="188"/>
      <c r="CE16" s="188"/>
      <c r="CF16" s="188"/>
      <c r="CG16" s="188"/>
      <c r="CH16" s="188"/>
      <c r="CI16" s="188"/>
      <c r="CJ16" s="188"/>
      <c r="CK16" s="188"/>
      <c r="CL16" s="188"/>
      <c r="CM16" s="188"/>
      <c r="CN16" s="189"/>
      <c r="CO16" s="187" t="str">
        <f>CO17</f>
        <v>-</v>
      </c>
      <c r="CP16" s="188"/>
      <c r="CQ16" s="188"/>
      <c r="CR16" s="188"/>
      <c r="CS16" s="188"/>
      <c r="CT16" s="188"/>
      <c r="CU16" s="188"/>
      <c r="CV16" s="188"/>
      <c r="CW16" s="188"/>
      <c r="CX16" s="188"/>
      <c r="CY16" s="188"/>
      <c r="CZ16" s="188"/>
      <c r="DA16" s="188"/>
      <c r="DB16" s="188"/>
      <c r="DC16" s="188"/>
      <c r="DD16" s="188"/>
      <c r="DE16" s="188"/>
      <c r="DF16" s="189"/>
      <c r="DG16" s="160"/>
      <c r="DH16" s="160"/>
    </row>
    <row r="17" spans="1:112" x14ac:dyDescent="0.2">
      <c r="A17" s="178" t="s">
        <v>895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80"/>
      <c r="AC17" s="167" t="s">
        <v>878</v>
      </c>
      <c r="AD17" s="167"/>
      <c r="AE17" s="167"/>
      <c r="AF17" s="167"/>
      <c r="AG17" s="167"/>
      <c r="AH17" s="167"/>
      <c r="AI17" s="194" t="s">
        <v>896</v>
      </c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71" t="s">
        <v>40</v>
      </c>
      <c r="BA17" s="171"/>
      <c r="BB17" s="171"/>
      <c r="BC17" s="171"/>
      <c r="BD17" s="171"/>
      <c r="BE17" s="171"/>
      <c r="BF17" s="171"/>
      <c r="BG17" s="171"/>
      <c r="BH17" s="171"/>
      <c r="BI17" s="171"/>
      <c r="BJ17" s="171"/>
      <c r="BK17" s="171"/>
      <c r="BL17" s="171"/>
      <c r="BM17" s="171"/>
      <c r="BN17" s="171"/>
      <c r="BO17" s="171"/>
      <c r="BP17" s="171"/>
      <c r="BQ17" s="171"/>
      <c r="BR17" s="171"/>
      <c r="BS17" s="171"/>
      <c r="BT17" s="171"/>
      <c r="BU17" s="171"/>
      <c r="BV17" s="171"/>
      <c r="BW17" s="168" t="s">
        <v>40</v>
      </c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 t="str">
        <f t="shared" si="0"/>
        <v>-</v>
      </c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0"/>
      <c r="DH17" s="160"/>
    </row>
    <row r="18" spans="1:112" x14ac:dyDescent="0.2">
      <c r="A18" s="198" t="s">
        <v>897</v>
      </c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67" t="s">
        <v>898</v>
      </c>
      <c r="AD18" s="167"/>
      <c r="AE18" s="167"/>
      <c r="AF18" s="167"/>
      <c r="AG18" s="167"/>
      <c r="AH18" s="167"/>
      <c r="AI18" s="167" t="s">
        <v>877</v>
      </c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8" t="s">
        <v>40</v>
      </c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 t="s">
        <v>40</v>
      </c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68"/>
      <c r="CO18" s="168" t="s">
        <v>40</v>
      </c>
      <c r="CP18" s="168"/>
      <c r="CQ18" s="168"/>
      <c r="CR18" s="168"/>
      <c r="CS18" s="168"/>
      <c r="CT18" s="168"/>
      <c r="CU18" s="168"/>
      <c r="CV18" s="168"/>
      <c r="CW18" s="168"/>
      <c r="CX18" s="168"/>
      <c r="CY18" s="168"/>
      <c r="CZ18" s="168"/>
      <c r="DA18" s="168"/>
      <c r="DB18" s="168"/>
      <c r="DC18" s="168"/>
      <c r="DD18" s="168"/>
      <c r="DE18" s="168"/>
      <c r="DF18" s="168"/>
      <c r="DG18" s="160"/>
      <c r="DH18" s="160"/>
    </row>
    <row r="19" spans="1:112" ht="12" customHeight="1" x14ac:dyDescent="0.2">
      <c r="A19" s="169" t="s">
        <v>880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200" t="s">
        <v>40</v>
      </c>
      <c r="BA19" s="200"/>
      <c r="BB19" s="200"/>
      <c r="BC19" s="200"/>
      <c r="BD19" s="200"/>
      <c r="BE19" s="200"/>
      <c r="BF19" s="200"/>
      <c r="BG19" s="200"/>
      <c r="BH19" s="200"/>
      <c r="BI19" s="200"/>
      <c r="BJ19" s="200"/>
      <c r="BK19" s="200"/>
      <c r="BL19" s="200"/>
      <c r="BM19" s="200"/>
      <c r="BN19" s="200"/>
      <c r="BO19" s="200"/>
      <c r="BP19" s="200"/>
      <c r="BQ19" s="200"/>
      <c r="BR19" s="200"/>
      <c r="BS19" s="200"/>
      <c r="BT19" s="200"/>
      <c r="BU19" s="200"/>
      <c r="BV19" s="200"/>
      <c r="BW19" s="168" t="s">
        <v>40</v>
      </c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 t="s">
        <v>40</v>
      </c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0"/>
      <c r="DH19" s="160"/>
    </row>
    <row r="20" spans="1:112" x14ac:dyDescent="0.2">
      <c r="A20" s="201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200"/>
      <c r="BA20" s="200"/>
      <c r="BB20" s="200"/>
      <c r="BC20" s="200"/>
      <c r="BD20" s="200"/>
      <c r="BE20" s="200"/>
      <c r="BF20" s="200"/>
      <c r="BG20" s="200"/>
      <c r="BH20" s="200"/>
      <c r="BI20" s="200"/>
      <c r="BJ20" s="200"/>
      <c r="BK20" s="200"/>
      <c r="BL20" s="200"/>
      <c r="BM20" s="200"/>
      <c r="BN20" s="200"/>
      <c r="BO20" s="200"/>
      <c r="BP20" s="200"/>
      <c r="BQ20" s="200"/>
      <c r="BR20" s="200"/>
      <c r="BS20" s="200"/>
      <c r="BT20" s="200"/>
      <c r="BU20" s="200"/>
      <c r="BV20" s="200"/>
      <c r="BW20" s="168"/>
      <c r="BX20" s="168"/>
      <c r="BY20" s="168"/>
      <c r="BZ20" s="168"/>
      <c r="CA20" s="168"/>
      <c r="CB20" s="168"/>
      <c r="CC20" s="168"/>
      <c r="CD20" s="168"/>
      <c r="CE20" s="168"/>
      <c r="CF20" s="168"/>
      <c r="CG20" s="168"/>
      <c r="CH20" s="168"/>
      <c r="CI20" s="168"/>
      <c r="CJ20" s="168"/>
      <c r="CK20" s="168"/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0"/>
      <c r="DH20" s="160"/>
    </row>
    <row r="21" spans="1:112" x14ac:dyDescent="0.2">
      <c r="A21" s="203"/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200" t="s">
        <v>40</v>
      </c>
      <c r="BA21" s="200"/>
      <c r="BB21" s="200"/>
      <c r="BC21" s="200"/>
      <c r="BD21" s="200"/>
      <c r="BE21" s="200"/>
      <c r="BF21" s="200"/>
      <c r="BG21" s="200"/>
      <c r="BH21" s="200"/>
      <c r="BI21" s="200"/>
      <c r="BJ21" s="200"/>
      <c r="BK21" s="200"/>
      <c r="BL21" s="200"/>
      <c r="BM21" s="200"/>
      <c r="BN21" s="200"/>
      <c r="BO21" s="200"/>
      <c r="BP21" s="200"/>
      <c r="BQ21" s="200"/>
      <c r="BR21" s="200"/>
      <c r="BS21" s="200"/>
      <c r="BT21" s="200"/>
      <c r="BU21" s="200"/>
      <c r="BV21" s="200"/>
      <c r="BW21" s="168" t="s">
        <v>40</v>
      </c>
      <c r="BX21" s="168"/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68"/>
      <c r="CO21" s="168" t="s">
        <v>40</v>
      </c>
      <c r="CP21" s="168"/>
      <c r="CQ21" s="168"/>
      <c r="CR21" s="168"/>
      <c r="CS21" s="168"/>
      <c r="CT21" s="168"/>
      <c r="CU21" s="168"/>
      <c r="CV21" s="168"/>
      <c r="CW21" s="168"/>
      <c r="CX21" s="168"/>
      <c r="CY21" s="168"/>
      <c r="CZ21" s="168"/>
      <c r="DA21" s="168"/>
      <c r="DB21" s="168"/>
      <c r="DC21" s="168"/>
      <c r="DD21" s="168"/>
      <c r="DE21" s="168"/>
      <c r="DF21" s="168"/>
      <c r="DG21" s="160"/>
      <c r="DH21" s="160"/>
    </row>
    <row r="22" spans="1:112" x14ac:dyDescent="0.2">
      <c r="A22" s="205"/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200" t="s">
        <v>40</v>
      </c>
      <c r="BA22" s="200"/>
      <c r="BB22" s="200"/>
      <c r="BC22" s="200"/>
      <c r="BD22" s="200"/>
      <c r="BE22" s="200"/>
      <c r="BF22" s="200"/>
      <c r="BG22" s="200"/>
      <c r="BH22" s="200"/>
      <c r="BI22" s="200"/>
      <c r="BJ22" s="200"/>
      <c r="BK22" s="200"/>
      <c r="BL22" s="200"/>
      <c r="BM22" s="200"/>
      <c r="BN22" s="200"/>
      <c r="BO22" s="200"/>
      <c r="BP22" s="200"/>
      <c r="BQ22" s="200"/>
      <c r="BR22" s="200"/>
      <c r="BS22" s="200"/>
      <c r="BT22" s="200"/>
      <c r="BU22" s="200"/>
      <c r="BV22" s="200"/>
      <c r="BW22" s="168" t="s">
        <v>40</v>
      </c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68"/>
      <c r="CO22" s="168" t="s">
        <v>40</v>
      </c>
      <c r="CP22" s="168"/>
      <c r="CQ22" s="168"/>
      <c r="CR22" s="168"/>
      <c r="CS22" s="168"/>
      <c r="CT22" s="168"/>
      <c r="CU22" s="168"/>
      <c r="CV22" s="168"/>
      <c r="CW22" s="168"/>
      <c r="CX22" s="168"/>
      <c r="CY22" s="168"/>
      <c r="CZ22" s="168"/>
      <c r="DA22" s="168"/>
      <c r="DB22" s="168"/>
      <c r="DC22" s="168"/>
      <c r="DD22" s="168"/>
      <c r="DE22" s="168"/>
      <c r="DF22" s="168"/>
      <c r="DG22" s="160"/>
      <c r="DH22" s="160"/>
    </row>
    <row r="23" spans="1:112" x14ac:dyDescent="0.2">
      <c r="A23" s="207"/>
      <c r="B23" s="208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200" t="s">
        <v>40</v>
      </c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0"/>
      <c r="BN23" s="200"/>
      <c r="BO23" s="200"/>
      <c r="BP23" s="200"/>
      <c r="BQ23" s="200"/>
      <c r="BR23" s="200"/>
      <c r="BS23" s="200"/>
      <c r="BT23" s="200"/>
      <c r="BU23" s="200"/>
      <c r="BV23" s="200"/>
      <c r="BW23" s="168" t="s">
        <v>40</v>
      </c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 t="s">
        <v>40</v>
      </c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0"/>
      <c r="DH23" s="160"/>
    </row>
    <row r="24" spans="1:112" x14ac:dyDescent="0.2">
      <c r="A24" s="181" t="s">
        <v>899</v>
      </c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3"/>
      <c r="AC24" s="167" t="s">
        <v>900</v>
      </c>
      <c r="AD24" s="167"/>
      <c r="AE24" s="167"/>
      <c r="AF24" s="167"/>
      <c r="AG24" s="167"/>
      <c r="AH24" s="167"/>
      <c r="AI24" s="167" t="s">
        <v>901</v>
      </c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8">
        <f>AZ25+AZ29</f>
        <v>29827700</v>
      </c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>
        <f>BW25+BW29</f>
        <v>4991764.3900000006</v>
      </c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>
        <f>AZ24-BW24</f>
        <v>24835935.609999999</v>
      </c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0"/>
      <c r="DH24" s="160"/>
    </row>
    <row r="25" spans="1:112" x14ac:dyDescent="0.2">
      <c r="A25" s="209" t="s">
        <v>902</v>
      </c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1"/>
      <c r="AC25" s="190" t="s">
        <v>903</v>
      </c>
      <c r="AD25" s="191"/>
      <c r="AE25" s="191"/>
      <c r="AF25" s="191"/>
      <c r="AG25" s="191"/>
      <c r="AH25" s="192"/>
      <c r="AI25" s="190" t="s">
        <v>904</v>
      </c>
      <c r="AJ25" s="191"/>
      <c r="AK25" s="191"/>
      <c r="AL25" s="191"/>
      <c r="AM25" s="191"/>
      <c r="AN25" s="191"/>
      <c r="AO25" s="191"/>
      <c r="AP25" s="191"/>
      <c r="AQ25" s="191"/>
      <c r="AR25" s="191"/>
      <c r="AS25" s="191"/>
      <c r="AT25" s="191"/>
      <c r="AU25" s="191"/>
      <c r="AV25" s="191"/>
      <c r="AW25" s="191"/>
      <c r="AX25" s="191"/>
      <c r="AY25" s="192"/>
      <c r="AZ25" s="187">
        <f>AZ28</f>
        <v>-308909100</v>
      </c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8"/>
      <c r="BN25" s="188"/>
      <c r="BO25" s="188"/>
      <c r="BP25" s="188"/>
      <c r="BQ25" s="188"/>
      <c r="BR25" s="188"/>
      <c r="BS25" s="188"/>
      <c r="BT25" s="188"/>
      <c r="BU25" s="188"/>
      <c r="BV25" s="189"/>
      <c r="BW25" s="168">
        <f>BW28</f>
        <v>-108053139.52</v>
      </c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 t="s">
        <v>905</v>
      </c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0"/>
      <c r="DH25" s="160"/>
    </row>
    <row r="26" spans="1:112" x14ac:dyDescent="0.2">
      <c r="A26" s="181" t="s">
        <v>906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3"/>
      <c r="AC26" s="190" t="s">
        <v>903</v>
      </c>
      <c r="AD26" s="191"/>
      <c r="AE26" s="191"/>
      <c r="AF26" s="191"/>
      <c r="AG26" s="191"/>
      <c r="AH26" s="192"/>
      <c r="AI26" s="190" t="s">
        <v>907</v>
      </c>
      <c r="AJ26" s="191"/>
      <c r="AK26" s="191"/>
      <c r="AL26" s="191"/>
      <c r="AM26" s="191"/>
      <c r="AN26" s="191"/>
      <c r="AO26" s="191"/>
      <c r="AP26" s="191"/>
      <c r="AQ26" s="191"/>
      <c r="AR26" s="191"/>
      <c r="AS26" s="191"/>
      <c r="AT26" s="191"/>
      <c r="AU26" s="191"/>
      <c r="AV26" s="191"/>
      <c r="AW26" s="191"/>
      <c r="AX26" s="191"/>
      <c r="AY26" s="192"/>
      <c r="AZ26" s="187">
        <f>AZ28</f>
        <v>-308909100</v>
      </c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8"/>
      <c r="BN26" s="188"/>
      <c r="BO26" s="188"/>
      <c r="BP26" s="188"/>
      <c r="BQ26" s="188"/>
      <c r="BR26" s="188"/>
      <c r="BS26" s="188"/>
      <c r="BT26" s="188"/>
      <c r="BU26" s="188"/>
      <c r="BV26" s="189"/>
      <c r="BW26" s="168">
        <f>BW28</f>
        <v>-108053139.52</v>
      </c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 t="s">
        <v>905</v>
      </c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0"/>
      <c r="DH26" s="160"/>
    </row>
    <row r="27" spans="1:112" x14ac:dyDescent="0.2">
      <c r="A27" s="181" t="s">
        <v>908</v>
      </c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3"/>
      <c r="AC27" s="190" t="s">
        <v>903</v>
      </c>
      <c r="AD27" s="191"/>
      <c r="AE27" s="191"/>
      <c r="AF27" s="191"/>
      <c r="AG27" s="191"/>
      <c r="AH27" s="192"/>
      <c r="AI27" s="190" t="s">
        <v>909</v>
      </c>
      <c r="AJ27" s="191"/>
      <c r="AK27" s="191"/>
      <c r="AL27" s="191"/>
      <c r="AM27" s="191"/>
      <c r="AN27" s="191"/>
      <c r="AO27" s="191"/>
      <c r="AP27" s="191"/>
      <c r="AQ27" s="191"/>
      <c r="AR27" s="191"/>
      <c r="AS27" s="191"/>
      <c r="AT27" s="191"/>
      <c r="AU27" s="191"/>
      <c r="AV27" s="191"/>
      <c r="AW27" s="191"/>
      <c r="AX27" s="191"/>
      <c r="AY27" s="192"/>
      <c r="AZ27" s="187">
        <f>AZ28</f>
        <v>-308909100</v>
      </c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8"/>
      <c r="BN27" s="188"/>
      <c r="BO27" s="188"/>
      <c r="BP27" s="188"/>
      <c r="BQ27" s="188"/>
      <c r="BR27" s="188"/>
      <c r="BS27" s="188"/>
      <c r="BT27" s="188"/>
      <c r="BU27" s="188"/>
      <c r="BV27" s="189"/>
      <c r="BW27" s="168">
        <f>BW28</f>
        <v>-108053139.52</v>
      </c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 t="s">
        <v>905</v>
      </c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0"/>
      <c r="DH27" s="160"/>
    </row>
    <row r="28" spans="1:112" x14ac:dyDescent="0.2">
      <c r="A28" s="212" t="s">
        <v>910</v>
      </c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4" t="s">
        <v>903</v>
      </c>
      <c r="AD28" s="214"/>
      <c r="AE28" s="214"/>
      <c r="AF28" s="214"/>
      <c r="AG28" s="214"/>
      <c r="AH28" s="214"/>
      <c r="AI28" s="214" t="s">
        <v>911</v>
      </c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5">
        <v>-308909100</v>
      </c>
      <c r="BA28" s="216"/>
      <c r="BB28" s="216"/>
      <c r="BC28" s="216"/>
      <c r="BD28" s="216"/>
      <c r="BE28" s="216"/>
      <c r="BF28" s="216"/>
      <c r="BG28" s="216"/>
      <c r="BH28" s="216"/>
      <c r="BI28" s="216"/>
      <c r="BJ28" s="216"/>
      <c r="BK28" s="216"/>
      <c r="BL28" s="216"/>
      <c r="BM28" s="216"/>
      <c r="BN28" s="216"/>
      <c r="BO28" s="216"/>
      <c r="BP28" s="216"/>
      <c r="BQ28" s="216"/>
      <c r="BR28" s="216"/>
      <c r="BS28" s="216"/>
      <c r="BT28" s="216"/>
      <c r="BU28" s="216"/>
      <c r="BV28" s="217"/>
      <c r="BW28" s="218">
        <v>-108053139.52</v>
      </c>
      <c r="BX28" s="218"/>
      <c r="BY28" s="218"/>
      <c r="BZ28" s="218"/>
      <c r="CA28" s="218"/>
      <c r="CB28" s="218"/>
      <c r="CC28" s="218"/>
      <c r="CD28" s="218"/>
      <c r="CE28" s="218"/>
      <c r="CF28" s="218"/>
      <c r="CG28" s="218"/>
      <c r="CH28" s="218"/>
      <c r="CI28" s="218"/>
      <c r="CJ28" s="218"/>
      <c r="CK28" s="218"/>
      <c r="CL28" s="218"/>
      <c r="CM28" s="218"/>
      <c r="CN28" s="218"/>
      <c r="CO28" s="168" t="s">
        <v>905</v>
      </c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0"/>
      <c r="DH28" s="160"/>
    </row>
    <row r="29" spans="1:112" x14ac:dyDescent="0.2">
      <c r="A29" s="181" t="s">
        <v>912</v>
      </c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3"/>
      <c r="AC29" s="190" t="s">
        <v>913</v>
      </c>
      <c r="AD29" s="191"/>
      <c r="AE29" s="191"/>
      <c r="AF29" s="191"/>
      <c r="AG29" s="191"/>
      <c r="AH29" s="192"/>
      <c r="AI29" s="190" t="s">
        <v>914</v>
      </c>
      <c r="AJ29" s="191"/>
      <c r="AK29" s="191"/>
      <c r="AL29" s="191"/>
      <c r="AM29" s="191"/>
      <c r="AN29" s="191"/>
      <c r="AO29" s="191"/>
      <c r="AP29" s="191"/>
      <c r="AQ29" s="191"/>
      <c r="AR29" s="191"/>
      <c r="AS29" s="191"/>
      <c r="AT29" s="191"/>
      <c r="AU29" s="191"/>
      <c r="AV29" s="191"/>
      <c r="AW29" s="191"/>
      <c r="AX29" s="191"/>
      <c r="AY29" s="192"/>
      <c r="AZ29" s="168">
        <f>AZ32</f>
        <v>338736800</v>
      </c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>
        <f>BW32</f>
        <v>113044903.91</v>
      </c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 t="s">
        <v>905</v>
      </c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0"/>
      <c r="DH29" s="160"/>
    </row>
    <row r="30" spans="1:112" x14ac:dyDescent="0.2">
      <c r="A30" s="181" t="s">
        <v>915</v>
      </c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3"/>
      <c r="AC30" s="184" t="s">
        <v>913</v>
      </c>
      <c r="AD30" s="185"/>
      <c r="AE30" s="185"/>
      <c r="AF30" s="185"/>
      <c r="AG30" s="185"/>
      <c r="AH30" s="186"/>
      <c r="AI30" s="190" t="s">
        <v>916</v>
      </c>
      <c r="AJ30" s="191"/>
      <c r="AK30" s="191"/>
      <c r="AL30" s="191"/>
      <c r="AM30" s="191"/>
      <c r="AN30" s="191"/>
      <c r="AO30" s="191"/>
      <c r="AP30" s="191"/>
      <c r="AQ30" s="191"/>
      <c r="AR30" s="191"/>
      <c r="AS30" s="191"/>
      <c r="AT30" s="191"/>
      <c r="AU30" s="191"/>
      <c r="AV30" s="191"/>
      <c r="AW30" s="191"/>
      <c r="AX30" s="191"/>
      <c r="AY30" s="192"/>
      <c r="AZ30" s="168">
        <f>AZ32</f>
        <v>338736800</v>
      </c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>
        <f>BW32</f>
        <v>113044903.91</v>
      </c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 t="s">
        <v>905</v>
      </c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0"/>
      <c r="DH30" s="160"/>
    </row>
    <row r="31" spans="1:112" x14ac:dyDescent="0.2">
      <c r="A31" s="181" t="s">
        <v>917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3"/>
      <c r="AC31" s="184" t="s">
        <v>913</v>
      </c>
      <c r="AD31" s="185"/>
      <c r="AE31" s="185"/>
      <c r="AF31" s="185"/>
      <c r="AG31" s="185"/>
      <c r="AH31" s="186"/>
      <c r="AI31" s="190" t="s">
        <v>918</v>
      </c>
      <c r="AJ31" s="191"/>
      <c r="AK31" s="191"/>
      <c r="AL31" s="191"/>
      <c r="AM31" s="191"/>
      <c r="AN31" s="191"/>
      <c r="AO31" s="191"/>
      <c r="AP31" s="191"/>
      <c r="AQ31" s="191"/>
      <c r="AR31" s="191"/>
      <c r="AS31" s="191"/>
      <c r="AT31" s="191"/>
      <c r="AU31" s="191"/>
      <c r="AV31" s="191"/>
      <c r="AW31" s="191"/>
      <c r="AX31" s="191"/>
      <c r="AY31" s="192"/>
      <c r="AZ31" s="168">
        <f>AZ32</f>
        <v>338736800</v>
      </c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>
        <f>BW32</f>
        <v>113044903.91</v>
      </c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 t="s">
        <v>905</v>
      </c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0"/>
      <c r="DH31" s="160"/>
    </row>
    <row r="32" spans="1:112" x14ac:dyDescent="0.2">
      <c r="A32" s="219" t="s">
        <v>919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1"/>
      <c r="AC32" s="214" t="s">
        <v>913</v>
      </c>
      <c r="AD32" s="214"/>
      <c r="AE32" s="214"/>
      <c r="AF32" s="214"/>
      <c r="AG32" s="214"/>
      <c r="AH32" s="214"/>
      <c r="AI32" s="214" t="s">
        <v>920</v>
      </c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8">
        <v>338736800</v>
      </c>
      <c r="BA32" s="218"/>
      <c r="BB32" s="218"/>
      <c r="BC32" s="218"/>
      <c r="BD32" s="218"/>
      <c r="BE32" s="218"/>
      <c r="BF32" s="218"/>
      <c r="BG32" s="218"/>
      <c r="BH32" s="218"/>
      <c r="BI32" s="218"/>
      <c r="BJ32" s="218"/>
      <c r="BK32" s="218"/>
      <c r="BL32" s="218"/>
      <c r="BM32" s="218"/>
      <c r="BN32" s="218"/>
      <c r="BO32" s="218"/>
      <c r="BP32" s="218"/>
      <c r="BQ32" s="218"/>
      <c r="BR32" s="218"/>
      <c r="BS32" s="218"/>
      <c r="BT32" s="218"/>
      <c r="BU32" s="218"/>
      <c r="BV32" s="218"/>
      <c r="BW32" s="218">
        <v>113044903.91</v>
      </c>
      <c r="BX32" s="218"/>
      <c r="BY32" s="218"/>
      <c r="BZ32" s="218"/>
      <c r="CA32" s="218"/>
      <c r="CB32" s="218"/>
      <c r="CC32" s="218"/>
      <c r="CD32" s="218"/>
      <c r="CE32" s="218"/>
      <c r="CF32" s="218"/>
      <c r="CG32" s="218"/>
      <c r="CH32" s="218"/>
      <c r="CI32" s="218"/>
      <c r="CJ32" s="218"/>
      <c r="CK32" s="218"/>
      <c r="CL32" s="218"/>
      <c r="CM32" s="218"/>
      <c r="CN32" s="218"/>
      <c r="CO32" s="168" t="s">
        <v>905</v>
      </c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203"/>
      <c r="DH32" s="160"/>
    </row>
    <row r="33" spans="1:111" x14ac:dyDescent="0.2">
      <c r="A33" s="222" t="s">
        <v>921</v>
      </c>
      <c r="B33" s="223"/>
      <c r="C33" s="223"/>
      <c r="D33" s="223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AD33" s="160"/>
      <c r="AE33" s="160"/>
      <c r="AF33" s="160"/>
      <c r="AG33" s="160"/>
      <c r="AK33" s="156" t="s">
        <v>922</v>
      </c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V33" s="224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160"/>
      <c r="CP33" s="160"/>
      <c r="CQ33" s="160"/>
      <c r="CR33" s="160"/>
      <c r="CS33" s="160"/>
      <c r="CT33" s="160"/>
      <c r="CU33" s="226"/>
      <c r="CV33" s="226"/>
      <c r="CW33" s="226"/>
      <c r="CX33" s="226"/>
      <c r="CY33" s="226"/>
      <c r="CZ33" s="226"/>
      <c r="DA33" s="226"/>
      <c r="DB33" s="226"/>
      <c r="DC33" s="226"/>
      <c r="DD33" s="226"/>
      <c r="DE33" s="226"/>
      <c r="DF33" s="226"/>
      <c r="DG33" s="160"/>
    </row>
    <row r="34" spans="1:111" s="229" customFormat="1" ht="11.25" hidden="1" x14ac:dyDescent="0.2">
      <c r="A34" s="227"/>
      <c r="B34" s="227"/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28"/>
      <c r="Z34" s="228"/>
      <c r="AA34" s="228"/>
      <c r="AB34" s="228"/>
      <c r="AC34" s="228"/>
      <c r="AD34" s="228"/>
      <c r="AE34" s="228"/>
      <c r="AF34" s="228"/>
      <c r="AK34" s="228" t="s">
        <v>923</v>
      </c>
      <c r="AL34" s="228"/>
      <c r="AM34" s="228"/>
      <c r="AN34" s="228"/>
      <c r="AO34" s="228"/>
      <c r="AP34" s="228"/>
      <c r="AQ34" s="228"/>
      <c r="AR34" s="228"/>
      <c r="AS34" s="228"/>
      <c r="AT34" s="228"/>
      <c r="AU34" s="228"/>
      <c r="AV34" s="228"/>
      <c r="AW34" s="228"/>
      <c r="AX34" s="228"/>
      <c r="AY34" s="228"/>
      <c r="AZ34" s="228"/>
      <c r="BA34" s="228"/>
      <c r="BB34" s="228"/>
      <c r="BC34" s="228"/>
      <c r="BD34" s="228"/>
      <c r="BE34" s="228"/>
      <c r="BF34" s="228"/>
      <c r="BG34" s="228"/>
      <c r="BH34" s="228"/>
      <c r="CE34" s="230"/>
      <c r="CF34" s="230"/>
      <c r="CG34" s="230"/>
      <c r="CH34" s="230"/>
      <c r="CI34" s="230"/>
      <c r="CJ34" s="230"/>
      <c r="CK34" s="230"/>
      <c r="CL34" s="230"/>
      <c r="CM34" s="230"/>
      <c r="CN34" s="230"/>
      <c r="CO34" s="230"/>
      <c r="CP34" s="230"/>
      <c r="CQ34" s="230"/>
      <c r="CR34" s="230"/>
      <c r="CS34" s="230"/>
      <c r="CT34" s="230"/>
      <c r="CU34" s="230"/>
      <c r="CV34" s="230"/>
      <c r="CW34" s="230"/>
      <c r="CX34" s="230"/>
      <c r="CY34" s="230"/>
      <c r="CZ34" s="230"/>
      <c r="DA34" s="230"/>
      <c r="DB34" s="230"/>
      <c r="DC34" s="230"/>
      <c r="DD34" s="230"/>
      <c r="DE34" s="230"/>
      <c r="DF34" s="230"/>
    </row>
    <row r="35" spans="1:111" s="229" customFormat="1" ht="11.25" x14ac:dyDescent="0.2">
      <c r="O35" s="231" t="s">
        <v>924</v>
      </c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  <c r="AA35" s="231"/>
      <c r="AB35" s="231"/>
      <c r="AC35" s="231"/>
      <c r="AD35" s="231"/>
      <c r="AE35" s="231"/>
      <c r="AF35" s="231"/>
      <c r="AK35" s="231" t="s">
        <v>925</v>
      </c>
      <c r="AL35" s="231"/>
      <c r="AM35" s="231"/>
      <c r="AN35" s="231"/>
      <c r="AO35" s="231"/>
      <c r="AP35" s="231"/>
      <c r="AQ35" s="231"/>
      <c r="AR35" s="231"/>
      <c r="AS35" s="231"/>
      <c r="AT35" s="231"/>
      <c r="AU35" s="231"/>
      <c r="AV35" s="231"/>
      <c r="AW35" s="231"/>
      <c r="AX35" s="231"/>
      <c r="AY35" s="231"/>
      <c r="AZ35" s="231"/>
      <c r="BA35" s="231"/>
      <c r="BB35" s="231"/>
      <c r="BC35" s="231"/>
      <c r="BD35" s="231"/>
      <c r="BE35" s="231"/>
      <c r="BF35" s="231"/>
      <c r="BG35" s="231"/>
      <c r="BH35" s="231"/>
      <c r="CE35" s="232"/>
      <c r="CF35" s="232"/>
      <c r="CG35" s="232"/>
      <c r="CH35" s="232"/>
      <c r="CI35" s="232"/>
      <c r="CJ35" s="232"/>
      <c r="CK35" s="232"/>
      <c r="CL35" s="232"/>
      <c r="CM35" s="232"/>
      <c r="CN35" s="232"/>
      <c r="CO35" s="233"/>
      <c r="CP35" s="233"/>
      <c r="CQ35" s="233"/>
      <c r="CR35" s="233"/>
      <c r="CS35" s="233"/>
      <c r="CT35" s="233"/>
      <c r="CU35" s="232"/>
      <c r="CV35" s="232"/>
      <c r="CW35" s="232"/>
      <c r="CX35" s="232"/>
      <c r="CY35" s="232"/>
      <c r="CZ35" s="232"/>
      <c r="DA35" s="232"/>
      <c r="DB35" s="232"/>
      <c r="DC35" s="232"/>
      <c r="DD35" s="232"/>
      <c r="DE35" s="232"/>
      <c r="DF35" s="232"/>
    </row>
    <row r="36" spans="1:111" s="229" customFormat="1" ht="11.25" x14ac:dyDescent="0.2">
      <c r="A36" s="234" t="s">
        <v>926</v>
      </c>
      <c r="B36" s="235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</row>
    <row r="37" spans="1:111" s="236" customFormat="1" ht="11.25" x14ac:dyDescent="0.2">
      <c r="A37" s="235"/>
      <c r="B37" s="235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Z37" s="228"/>
      <c r="AA37" s="228"/>
      <c r="AB37" s="228"/>
      <c r="AC37" s="228"/>
      <c r="AD37" s="228"/>
      <c r="AE37" s="228"/>
      <c r="AF37" s="228"/>
      <c r="AG37" s="228"/>
      <c r="AH37" s="228"/>
      <c r="AI37" s="228"/>
      <c r="AJ37" s="228"/>
      <c r="AK37" s="228"/>
      <c r="AL37" s="228"/>
      <c r="AM37" s="228"/>
      <c r="AN37" s="228"/>
      <c r="AO37" s="228"/>
      <c r="AP37" s="228"/>
      <c r="AQ37" s="228"/>
      <c r="AR37" s="229"/>
      <c r="AS37" s="229"/>
      <c r="AT37" s="229"/>
      <c r="AU37" s="229"/>
      <c r="AV37" s="228" t="s">
        <v>927</v>
      </c>
      <c r="AW37" s="228"/>
      <c r="AX37" s="228"/>
      <c r="AY37" s="228"/>
      <c r="AZ37" s="228"/>
      <c r="BA37" s="228"/>
      <c r="BB37" s="228"/>
      <c r="BC37" s="228"/>
      <c r="BD37" s="228"/>
      <c r="BE37" s="228"/>
      <c r="BF37" s="228"/>
      <c r="BG37" s="228"/>
      <c r="BH37" s="228"/>
      <c r="BI37" s="228"/>
      <c r="BJ37" s="228"/>
      <c r="BK37" s="228"/>
      <c r="BL37" s="228"/>
      <c r="BM37" s="228"/>
      <c r="BN37" s="228"/>
      <c r="BO37" s="228"/>
      <c r="BP37" s="228"/>
      <c r="BQ37" s="228"/>
      <c r="BR37" s="228"/>
      <c r="BS37" s="228"/>
    </row>
    <row r="38" spans="1:111" s="236" customFormat="1" ht="11.25" x14ac:dyDescent="0.2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Z38" s="231" t="s">
        <v>924</v>
      </c>
      <c r="AA38" s="231"/>
      <c r="AB38" s="231"/>
      <c r="AC38" s="231"/>
      <c r="AD38" s="231"/>
      <c r="AE38" s="231"/>
      <c r="AF38" s="231"/>
      <c r="AG38" s="231"/>
      <c r="AH38" s="231"/>
      <c r="AI38" s="231"/>
      <c r="AJ38" s="231"/>
      <c r="AK38" s="231"/>
      <c r="AL38" s="231"/>
      <c r="AM38" s="231"/>
      <c r="AN38" s="231"/>
      <c r="AO38" s="231"/>
      <c r="AP38" s="231"/>
      <c r="AQ38" s="231"/>
      <c r="AR38" s="229"/>
      <c r="AS38" s="229"/>
      <c r="AT38" s="229"/>
      <c r="AU38" s="229"/>
      <c r="AV38" s="231" t="s">
        <v>925</v>
      </c>
      <c r="AW38" s="231"/>
      <c r="AX38" s="231"/>
      <c r="AY38" s="231"/>
      <c r="AZ38" s="231"/>
      <c r="BA38" s="231"/>
      <c r="BB38" s="231"/>
      <c r="BC38" s="231"/>
      <c r="BD38" s="231"/>
      <c r="BE38" s="231"/>
      <c r="BF38" s="231"/>
      <c r="BG38" s="231"/>
      <c r="BH38" s="231"/>
      <c r="BI38" s="231"/>
      <c r="BJ38" s="231"/>
      <c r="BK38" s="231"/>
      <c r="BL38" s="231"/>
      <c r="BM38" s="231"/>
      <c r="BN38" s="231"/>
      <c r="BO38" s="231"/>
      <c r="BP38" s="231"/>
      <c r="BQ38" s="231"/>
      <c r="BR38" s="231"/>
      <c r="BS38" s="231"/>
    </row>
    <row r="39" spans="1:111" s="236" customFormat="1" ht="11.25" hidden="1" x14ac:dyDescent="0.2">
      <c r="A39" s="237" t="s">
        <v>926</v>
      </c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38"/>
      <c r="V39" s="238"/>
      <c r="W39" s="238"/>
      <c r="X39" s="238"/>
      <c r="Y39" s="229"/>
      <c r="Z39" s="229"/>
      <c r="AA39" s="229"/>
      <c r="AB39" s="229"/>
      <c r="AC39" s="229"/>
      <c r="AD39" s="229"/>
      <c r="AE39" s="229"/>
      <c r="AF39" s="229"/>
      <c r="AG39" s="229"/>
      <c r="AH39" s="229"/>
      <c r="AI39" s="229"/>
      <c r="AJ39" s="229"/>
      <c r="AK39" s="229"/>
      <c r="AL39" s="229"/>
      <c r="AM39" s="229"/>
      <c r="AN39" s="229"/>
      <c r="AO39" s="229"/>
      <c r="AP39" s="229"/>
      <c r="AQ39" s="229"/>
      <c r="AR39" s="229"/>
      <c r="AS39" s="229"/>
      <c r="AT39" s="229"/>
      <c r="AU39" s="229"/>
      <c r="AV39" s="229"/>
      <c r="AW39" s="229"/>
      <c r="AX39" s="229"/>
      <c r="AY39" s="229"/>
      <c r="AZ39" s="229"/>
      <c r="BA39" s="229"/>
      <c r="BB39" s="229"/>
      <c r="BC39" s="229"/>
      <c r="BD39" s="229"/>
      <c r="BE39" s="229"/>
      <c r="BF39" s="229"/>
      <c r="BG39" s="229"/>
      <c r="BH39" s="229"/>
      <c r="BI39" s="229"/>
      <c r="BJ39" s="229"/>
      <c r="BK39" s="229"/>
      <c r="BL39" s="229"/>
      <c r="BM39" s="229"/>
      <c r="BN39" s="229"/>
      <c r="BO39" s="229"/>
      <c r="BP39" s="229"/>
      <c r="BQ39" s="229"/>
      <c r="BR39" s="229"/>
      <c r="BS39" s="229"/>
    </row>
    <row r="40" spans="1:111" s="236" customFormat="1" ht="11.25" hidden="1" x14ac:dyDescent="0.2">
      <c r="A40" s="238"/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Z40" s="228"/>
      <c r="AA40" s="228"/>
      <c r="AB40" s="228"/>
      <c r="AC40" s="228"/>
      <c r="AD40" s="228"/>
      <c r="AE40" s="228"/>
      <c r="AF40" s="228"/>
      <c r="AG40" s="228"/>
      <c r="AH40" s="228"/>
      <c r="AI40" s="228"/>
      <c r="AJ40" s="228"/>
      <c r="AK40" s="228"/>
      <c r="AL40" s="228"/>
      <c r="AM40" s="228"/>
      <c r="AN40" s="228"/>
      <c r="AO40" s="228"/>
      <c r="AP40" s="228"/>
      <c r="AQ40" s="228"/>
      <c r="AR40" s="229"/>
      <c r="AS40" s="229"/>
      <c r="AT40" s="229"/>
      <c r="AU40" s="229"/>
      <c r="AV40" s="228" t="s">
        <v>928</v>
      </c>
      <c r="AW40" s="228"/>
      <c r="AX40" s="228"/>
      <c r="AY40" s="228"/>
      <c r="AZ40" s="228"/>
      <c r="BA40" s="228"/>
      <c r="BB40" s="228"/>
      <c r="BC40" s="228"/>
      <c r="BD40" s="228"/>
      <c r="BE40" s="228"/>
      <c r="BF40" s="228"/>
      <c r="BG40" s="228"/>
      <c r="BH40" s="228"/>
      <c r="BI40" s="228"/>
      <c r="BJ40" s="228"/>
      <c r="BK40" s="228"/>
      <c r="BL40" s="228"/>
      <c r="BM40" s="228"/>
      <c r="BN40" s="228"/>
      <c r="BO40" s="228"/>
      <c r="BP40" s="228"/>
      <c r="BQ40" s="228"/>
      <c r="BR40" s="228"/>
      <c r="BS40" s="228"/>
    </row>
    <row r="41" spans="1:111" s="236" customFormat="1" ht="11.25" hidden="1" x14ac:dyDescent="0.2">
      <c r="A41" s="229"/>
      <c r="B41" s="229"/>
      <c r="C41" s="229"/>
      <c r="D41" s="229"/>
      <c r="E41" s="229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Z41" s="231" t="s">
        <v>924</v>
      </c>
      <c r="AA41" s="231"/>
      <c r="AB41" s="231"/>
      <c r="AC41" s="231"/>
      <c r="AD41" s="231"/>
      <c r="AE41" s="231"/>
      <c r="AF41" s="231"/>
      <c r="AG41" s="231"/>
      <c r="AH41" s="231"/>
      <c r="AI41" s="231"/>
      <c r="AJ41" s="231"/>
      <c r="AK41" s="231"/>
      <c r="AL41" s="231"/>
      <c r="AM41" s="231"/>
      <c r="AN41" s="231"/>
      <c r="AO41" s="231"/>
      <c r="AP41" s="231"/>
      <c r="AQ41" s="231"/>
      <c r="AR41" s="229"/>
      <c r="AS41" s="229"/>
      <c r="AT41" s="229"/>
      <c r="AU41" s="229"/>
      <c r="AV41" s="231" t="s">
        <v>925</v>
      </c>
      <c r="AW41" s="231"/>
      <c r="AX41" s="231"/>
      <c r="AY41" s="231"/>
      <c r="AZ41" s="231"/>
      <c r="BA41" s="231"/>
      <c r="BB41" s="231"/>
      <c r="BC41" s="231"/>
      <c r="BD41" s="231"/>
      <c r="BE41" s="231"/>
      <c r="BF41" s="231"/>
      <c r="BG41" s="231"/>
      <c r="BH41" s="231"/>
      <c r="BI41" s="231"/>
      <c r="BJ41" s="231"/>
      <c r="BK41" s="231"/>
      <c r="BL41" s="231"/>
      <c r="BM41" s="231"/>
      <c r="BN41" s="231"/>
      <c r="BO41" s="231"/>
      <c r="BP41" s="231"/>
      <c r="BQ41" s="231"/>
      <c r="BR41" s="231"/>
      <c r="BS41" s="231"/>
    </row>
    <row r="42" spans="1:111" s="229" customFormat="1" ht="11.25" x14ac:dyDescent="0.2">
      <c r="A42" s="239" t="s">
        <v>929</v>
      </c>
      <c r="B42" s="239"/>
      <c r="C42" s="240" t="s">
        <v>930</v>
      </c>
      <c r="D42" s="240"/>
      <c r="E42" s="240"/>
      <c r="F42" s="240"/>
      <c r="G42" s="241" t="s">
        <v>929</v>
      </c>
      <c r="H42" s="241"/>
      <c r="J42" s="228" t="s">
        <v>931</v>
      </c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28"/>
      <c r="Z42" s="228"/>
      <c r="AA42" s="228"/>
      <c r="AB42" s="241">
        <v>20</v>
      </c>
      <c r="AC42" s="241"/>
      <c r="AD42" s="241"/>
      <c r="AE42" s="241"/>
      <c r="AF42" s="242" t="s">
        <v>932</v>
      </c>
      <c r="AG42" s="242"/>
      <c r="AH42" s="242"/>
      <c r="AI42" s="229" t="s">
        <v>933</v>
      </c>
    </row>
  </sheetData>
  <mergeCells count="193">
    <mergeCell ref="A42:B42"/>
    <mergeCell ref="C42:F42"/>
    <mergeCell ref="G42:H42"/>
    <mergeCell ref="J42:AA42"/>
    <mergeCell ref="AB42:AE42"/>
    <mergeCell ref="AF42:AH42"/>
    <mergeCell ref="Z38:AQ38"/>
    <mergeCell ref="AV38:BS38"/>
    <mergeCell ref="A39:X40"/>
    <mergeCell ref="Z40:AQ40"/>
    <mergeCell ref="AV40:BS40"/>
    <mergeCell ref="Z41:AQ41"/>
    <mergeCell ref="AV41:BS41"/>
    <mergeCell ref="O35:AF35"/>
    <mergeCell ref="AK35:BH35"/>
    <mergeCell ref="CE35:CN35"/>
    <mergeCell ref="CU35:DF35"/>
    <mergeCell ref="A36:X37"/>
    <mergeCell ref="Z37:AQ37"/>
    <mergeCell ref="AV37:BS37"/>
    <mergeCell ref="A33:N34"/>
    <mergeCell ref="AK33:BK33"/>
    <mergeCell ref="CE33:CN33"/>
    <mergeCell ref="CU33:DF33"/>
    <mergeCell ref="O34:AF34"/>
    <mergeCell ref="AK34:BH34"/>
    <mergeCell ref="A32:AB32"/>
    <mergeCell ref="AC32:AH32"/>
    <mergeCell ref="AI32:AY32"/>
    <mergeCell ref="AZ32:BV32"/>
    <mergeCell ref="BW32:CN32"/>
    <mergeCell ref="CO32:DF32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CO30:DF30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19:DF20"/>
    <mergeCell ref="A20:AB20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2022-04-04T07:58:26Z</cp:lastPrinted>
  <dcterms:created xsi:type="dcterms:W3CDTF">2019-03-01T09:52:53Z</dcterms:created>
  <dcterms:modified xsi:type="dcterms:W3CDTF">2023-01-25T06:36:00Z</dcterms:modified>
</cp:coreProperties>
</file>