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Доходы!$F$199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Доходы!$A$199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7" i="6"/>
  <c r="AZ27" i="6"/>
  <c r="BW26" i="6"/>
  <c r="AZ26" i="6"/>
  <c r="BW25" i="6"/>
  <c r="AZ25" i="6"/>
  <c r="AZ24" i="6" s="1"/>
  <c r="BW24" i="6"/>
  <c r="CO17" i="6"/>
  <c r="CO16" i="6" s="1"/>
  <c r="CO15" i="6"/>
  <c r="CO14" i="6"/>
  <c r="CO13" i="6"/>
  <c r="CO12" i="6"/>
  <c r="CO11" i="6"/>
  <c r="BW5" i="6"/>
  <c r="CO24" i="6" l="1"/>
  <c r="AZ5" i="6"/>
  <c r="CO5" i="6" s="1"/>
  <c r="F312" i="5" l="1"/>
  <c r="E311" i="5"/>
  <c r="F311" i="5" s="1"/>
  <c r="E310" i="5"/>
  <c r="F310" i="5" s="1"/>
  <c r="E309" i="5"/>
  <c r="F309" i="5" s="1"/>
  <c r="E308" i="5"/>
  <c r="F308" i="5" s="1"/>
  <c r="E307" i="5"/>
  <c r="F307" i="5" s="1"/>
  <c r="F306" i="5"/>
  <c r="F305" i="5"/>
  <c r="E305" i="5"/>
  <c r="F304" i="5"/>
  <c r="E304" i="5"/>
  <c r="F303" i="5"/>
  <c r="E303" i="5"/>
  <c r="F302" i="5"/>
  <c r="E302" i="5"/>
  <c r="F301" i="5"/>
  <c r="E300" i="5"/>
  <c r="F300" i="5" s="1"/>
  <c r="E299" i="5"/>
  <c r="F299" i="5" s="1"/>
  <c r="E298" i="5"/>
  <c r="F298" i="5" s="1"/>
  <c r="E297" i="5"/>
  <c r="F297" i="5" s="1"/>
  <c r="E296" i="5"/>
  <c r="F296" i="5" s="1"/>
  <c r="F295" i="5"/>
  <c r="F294" i="5"/>
  <c r="F293" i="5"/>
  <c r="F292" i="5"/>
  <c r="F291" i="5"/>
  <c r="F290" i="5"/>
  <c r="E289" i="5"/>
  <c r="F289" i="5" s="1"/>
  <c r="F288" i="5"/>
  <c r="F287" i="5"/>
  <c r="E287" i="5"/>
  <c r="F284" i="5"/>
  <c r="E283" i="5"/>
  <c r="F283" i="5" s="1"/>
  <c r="E282" i="5"/>
  <c r="F282" i="5" s="1"/>
  <c r="F281" i="5"/>
  <c r="F280" i="5"/>
  <c r="E280" i="5"/>
  <c r="F279" i="5"/>
  <c r="E278" i="5"/>
  <c r="F278" i="5" s="1"/>
  <c r="F277" i="5"/>
  <c r="F276" i="5"/>
  <c r="E275" i="5"/>
  <c r="F275" i="5" s="1"/>
  <c r="E274" i="5"/>
  <c r="F274" i="5" s="1"/>
  <c r="F273" i="5"/>
  <c r="F272" i="5"/>
  <c r="F271" i="5"/>
  <c r="F270" i="5"/>
  <c r="E269" i="5"/>
  <c r="F269" i="5" s="1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E116" i="5"/>
  <c r="F116" i="5" s="1"/>
  <c r="F115" i="5"/>
  <c r="F114" i="5"/>
  <c r="E114" i="5"/>
  <c r="F112" i="5"/>
  <c r="F111" i="5"/>
  <c r="F110" i="5"/>
  <c r="F109" i="5"/>
  <c r="F108" i="5"/>
  <c r="F107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E84" i="5"/>
  <c r="F84" i="5" s="1"/>
  <c r="F83" i="5"/>
  <c r="F82" i="5"/>
  <c r="F81" i="5"/>
  <c r="F80" i="5"/>
  <c r="F79" i="5"/>
  <c r="F78" i="5"/>
  <c r="F77" i="5"/>
  <c r="F76" i="5"/>
  <c r="E75" i="5"/>
  <c r="F75" i="5" s="1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E45" i="5"/>
  <c r="F45" i="5" s="1"/>
  <c r="F44" i="5"/>
  <c r="F43" i="5"/>
  <c r="F42" i="5"/>
  <c r="F41" i="5"/>
  <c r="F40" i="5"/>
  <c r="F39" i="5"/>
  <c r="F38" i="5"/>
  <c r="F37" i="5"/>
  <c r="E37" i="5"/>
  <c r="F36" i="5"/>
  <c r="F35" i="5"/>
  <c r="F34" i="5"/>
  <c r="E33" i="5"/>
  <c r="F33" i="5" s="1"/>
  <c r="E32" i="5"/>
  <c r="F32" i="5" s="1"/>
  <c r="E31" i="5"/>
  <c r="F31" i="5" s="1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E17" i="5"/>
  <c r="E113" i="5" l="1"/>
  <c r="E286" i="5"/>
  <c r="F286" i="5" l="1"/>
  <c r="E285" i="5"/>
  <c r="F113" i="5"/>
  <c r="E106" i="5"/>
  <c r="F106" i="5" l="1"/>
  <c r="E74" i="5"/>
  <c r="F285" i="5"/>
  <c r="E268" i="5"/>
  <c r="E267" i="5" l="1"/>
  <c r="F267" i="5" s="1"/>
  <c r="F268" i="5"/>
  <c r="F74" i="5"/>
  <c r="E16" i="5"/>
  <c r="F16" i="5" l="1"/>
  <c r="E15" i="5"/>
  <c r="F15" i="5" l="1"/>
  <c r="E13" i="5"/>
  <c r="F13" i="5" s="1"/>
  <c r="E62" i="1"/>
  <c r="D175" i="1" l="1"/>
  <c r="D125" i="1"/>
  <c r="E175" i="1" l="1"/>
  <c r="E133" i="1"/>
  <c r="E92" i="1"/>
  <c r="E32" i="1" l="1"/>
  <c r="E125" i="1" l="1"/>
  <c r="E167" i="1" l="1"/>
  <c r="E166" i="1" s="1"/>
  <c r="E109" i="1"/>
  <c r="E108" i="1" s="1"/>
  <c r="E107" i="1" s="1"/>
  <c r="E102" i="1" l="1"/>
  <c r="F72" i="1"/>
  <c r="E47" i="1" l="1"/>
  <c r="F49" i="1"/>
  <c r="E24" i="1" l="1"/>
  <c r="E155" i="1" l="1"/>
  <c r="F196" i="1" l="1"/>
  <c r="F47" i="1" l="1"/>
  <c r="F48" i="1"/>
  <c r="E174" i="1"/>
  <c r="D174" i="1"/>
  <c r="F71" i="1"/>
  <c r="F177" i="1" l="1"/>
  <c r="F176" i="1"/>
  <c r="F174" i="1" l="1"/>
  <c r="D157" i="1" l="1"/>
  <c r="D123" i="1"/>
  <c r="D122" i="1" s="1"/>
  <c r="D120" i="1"/>
  <c r="D119" i="1" s="1"/>
  <c r="D117" i="1"/>
  <c r="D115" i="1"/>
  <c r="D113" i="1"/>
  <c r="D101" i="1"/>
  <c r="D91" i="1"/>
  <c r="D74" i="1"/>
  <c r="D61" i="1"/>
  <c r="D60" i="1" s="1"/>
  <c r="D23" i="1"/>
  <c r="E139" i="1" l="1"/>
  <c r="E143" i="1" l="1"/>
  <c r="D58" i="1" l="1"/>
  <c r="F165" i="1" l="1"/>
  <c r="E164" i="1"/>
  <c r="F164" i="1" s="1"/>
  <c r="E152" i="1"/>
  <c r="E75" i="1"/>
  <c r="F79" i="1"/>
  <c r="E163" i="1" l="1"/>
  <c r="F163" i="1" s="1"/>
  <c r="F70" i="1"/>
  <c r="F69" i="1"/>
  <c r="D90" i="1"/>
  <c r="D80" i="1"/>
  <c r="E54" i="1" l="1"/>
  <c r="E136" i="1" l="1"/>
  <c r="E135" i="1" s="1"/>
  <c r="F134" i="1"/>
  <c r="F137" i="1"/>
  <c r="E162" i="1"/>
  <c r="F136" i="1" l="1"/>
  <c r="E86" i="1"/>
  <c r="D129" i="1"/>
  <c r="D128" i="1" s="1"/>
  <c r="D127" i="1" s="1"/>
  <c r="D198" i="1"/>
  <c r="D197" i="1" s="1"/>
  <c r="F63" i="1" l="1"/>
  <c r="F64" i="1"/>
  <c r="F65" i="1"/>
  <c r="F67" i="1"/>
  <c r="F68" i="1"/>
  <c r="F162" i="1" l="1"/>
  <c r="D159" i="1"/>
  <c r="E161" i="1"/>
  <c r="F161" i="1" s="1"/>
  <c r="D154" i="1"/>
  <c r="F83" i="1"/>
  <c r="F84" i="1"/>
  <c r="F78" i="1"/>
  <c r="D148" i="1" l="1"/>
  <c r="E160" i="1"/>
  <c r="E157" i="1"/>
  <c r="E154" i="1" s="1"/>
  <c r="E148" i="1" s="1"/>
  <c r="F88" i="1"/>
  <c r="F82" i="1"/>
  <c r="D192" i="1"/>
  <c r="D191" i="1" s="1"/>
  <c r="D183" i="1"/>
  <c r="D182" i="1" s="1"/>
  <c r="D112" i="1"/>
  <c r="D111" i="1" s="1"/>
  <c r="D56" i="1"/>
  <c r="D54" i="1"/>
  <c r="D52" i="1"/>
  <c r="D73" i="1"/>
  <c r="D22" i="1"/>
  <c r="D51" i="1" l="1"/>
  <c r="D50" i="1" s="1"/>
  <c r="F157" i="1"/>
  <c r="E81" i="1"/>
  <c r="F81" i="1" s="1"/>
  <c r="F86" i="1"/>
  <c r="F87" i="1"/>
  <c r="F160" i="1"/>
  <c r="E159" i="1"/>
  <c r="F159" i="1" s="1"/>
  <c r="F148" i="1" l="1"/>
  <c r="E80" i="1"/>
  <c r="F80" i="1" s="1"/>
  <c r="F31" i="1"/>
  <c r="D172" i="1" l="1"/>
  <c r="D169" i="1" s="1"/>
  <c r="F55" i="1" l="1"/>
  <c r="E186" i="1" l="1"/>
  <c r="E185" i="1" s="1"/>
  <c r="F102" i="1"/>
  <c r="E113" i="1"/>
  <c r="F114" i="1"/>
  <c r="E115" i="1"/>
  <c r="F115" i="1" s="1"/>
  <c r="F116" i="1"/>
  <c r="E117" i="1"/>
  <c r="F117" i="1" s="1"/>
  <c r="F92" i="1" l="1"/>
  <c r="E91" i="1"/>
  <c r="E101" i="1"/>
  <c r="F101" i="1" s="1"/>
  <c r="E112" i="1"/>
  <c r="F113" i="1"/>
  <c r="E90" i="1" l="1"/>
  <c r="F91" i="1"/>
  <c r="F112" i="1"/>
  <c r="F90" i="1" l="1"/>
  <c r="E138" i="1" l="1"/>
  <c r="D186" i="1" l="1"/>
  <c r="D185" i="1" s="1"/>
  <c r="D139" i="1"/>
  <c r="D195" i="1"/>
  <c r="D146" i="1"/>
  <c r="D145" i="1" s="1"/>
  <c r="D141" i="1"/>
  <c r="D133" i="1"/>
  <c r="F30" i="1"/>
  <c r="D194" i="1" l="1"/>
  <c r="D132" i="1"/>
  <c r="D138" i="1"/>
  <c r="E66" i="1"/>
  <c r="D131" i="1" l="1"/>
  <c r="D21" i="1" s="1"/>
  <c r="E61" i="1"/>
  <c r="E60" i="1" s="1"/>
  <c r="F66" i="1"/>
  <c r="E170" i="1"/>
  <c r="E141" i="1"/>
  <c r="F29" i="1"/>
  <c r="E120" i="1" l="1"/>
  <c r="E119" i="1" s="1"/>
  <c r="D181" i="1" l="1"/>
  <c r="D180" i="1" l="1"/>
  <c r="D19" i="1" s="1"/>
  <c r="F187" i="1"/>
  <c r="F186" i="1"/>
  <c r="F185" i="1"/>
  <c r="E45" i="1" l="1"/>
  <c r="F46" i="1"/>
  <c r="F28" i="1"/>
  <c r="F32" i="1" l="1"/>
  <c r="E40" i="1"/>
  <c r="E52" i="1"/>
  <c r="F52" i="1" s="1"/>
  <c r="F54" i="1"/>
  <c r="E56" i="1"/>
  <c r="F56" i="1" s="1"/>
  <c r="E58" i="1"/>
  <c r="F58" i="1" s="1"/>
  <c r="F62" i="1"/>
  <c r="F75" i="1"/>
  <c r="E123" i="1"/>
  <c r="E122" i="1" s="1"/>
  <c r="E129" i="1"/>
  <c r="E128" i="1" s="1"/>
  <c r="F128" i="1" s="1"/>
  <c r="F138" i="1"/>
  <c r="E146" i="1"/>
  <c r="E145" i="1" s="1"/>
  <c r="E172" i="1"/>
  <c r="E169" i="1" s="1"/>
  <c r="E183" i="1"/>
  <c r="E182" i="1" s="1"/>
  <c r="E189" i="1"/>
  <c r="F189" i="1" s="1"/>
  <c r="E192" i="1"/>
  <c r="E191" i="1" s="1"/>
  <c r="F191" i="1" s="1"/>
  <c r="E195" i="1"/>
  <c r="F195" i="1" s="1"/>
  <c r="E198" i="1"/>
  <c r="F25" i="1"/>
  <c r="F26" i="1"/>
  <c r="F27" i="1"/>
  <c r="F33" i="1"/>
  <c r="F34" i="1"/>
  <c r="F35" i="1"/>
  <c r="F41" i="1"/>
  <c r="F42" i="1"/>
  <c r="F43" i="1"/>
  <c r="F44" i="1"/>
  <c r="F53" i="1"/>
  <c r="F57" i="1"/>
  <c r="F59" i="1"/>
  <c r="F76" i="1"/>
  <c r="F77" i="1"/>
  <c r="F118" i="1"/>
  <c r="F119" i="1"/>
  <c r="F120" i="1"/>
  <c r="F121" i="1"/>
  <c r="F124" i="1"/>
  <c r="F130" i="1"/>
  <c r="F140" i="1"/>
  <c r="F147" i="1"/>
  <c r="F158" i="1"/>
  <c r="F173" i="1"/>
  <c r="F184" i="1"/>
  <c r="F190" i="1"/>
  <c r="F193" i="1"/>
  <c r="F40" i="1" l="1"/>
  <c r="E23" i="1"/>
  <c r="E22" i="1" s="1"/>
  <c r="E132" i="1"/>
  <c r="F132" i="1" s="1"/>
  <c r="F133" i="1"/>
  <c r="F145" i="1"/>
  <c r="F129" i="1"/>
  <c r="F182" i="1"/>
  <c r="F122" i="1"/>
  <c r="E111" i="1"/>
  <c r="F183" i="1"/>
  <c r="E127" i="1"/>
  <c r="F127" i="1" s="1"/>
  <c r="E188" i="1"/>
  <c r="F188" i="1" s="1"/>
  <c r="E197" i="1"/>
  <c r="F192" i="1"/>
  <c r="F154" i="1"/>
  <c r="F139" i="1"/>
  <c r="E194" i="1"/>
  <c r="F194" i="1" s="1"/>
  <c r="F61" i="1"/>
  <c r="F172" i="1"/>
  <c r="F146" i="1"/>
  <c r="F123" i="1"/>
  <c r="E74" i="1"/>
  <c r="E73" i="1" s="1"/>
  <c r="E51" i="1"/>
  <c r="F51" i="1" s="1"/>
  <c r="F24" i="1"/>
  <c r="F169" i="1"/>
  <c r="E131" i="1" l="1"/>
  <c r="F131" i="1" s="1"/>
  <c r="F111" i="1"/>
  <c r="E181" i="1"/>
  <c r="E180" i="1" s="1"/>
  <c r="F180" i="1" s="1"/>
  <c r="F60" i="1"/>
  <c r="F23" i="1"/>
  <c r="F74" i="1"/>
  <c r="E50" i="1"/>
  <c r="F50" i="1" s="1"/>
  <c r="F22" i="1"/>
  <c r="E21" i="1" l="1"/>
  <c r="E19" i="1" s="1"/>
  <c r="F181" i="1"/>
  <c r="F73" i="1" l="1"/>
  <c r="F19" i="1"/>
  <c r="F21" i="1" l="1"/>
</calcChain>
</file>

<file path=xl/sharedStrings.xml><?xml version="1.0" encoding="utf-8"?>
<sst xmlns="http://schemas.openxmlformats.org/spreadsheetml/2006/main" count="1777" uniqueCount="904">
  <si>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</si>
  <si>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</si>
  <si>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</si>
  <si>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</si>
  <si>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</si>
  <si>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</si>
  <si>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</si>
  <si>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</si>
  <si>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</si>
  <si>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</si>
  <si>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</si>
  <si>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</si>
  <si>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</si>
  <si>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</si>
  <si>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</si>
  <si>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</si>
  <si>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</si>
  <si>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</si>
  <si>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</si>
  <si>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</si>
  <si>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</si>
  <si>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</si>
  <si>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</si>
  <si>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</si>
  <si>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</si>
  <si>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</si>
  <si>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</si>
  <si>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</si>
  <si>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</si>
  <si>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</si>
  <si>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</si>
  <si>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</si>
  <si>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</si>
  <si>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</si>
  <si>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</si>
  <si>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</si>
  <si>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</si>
  <si>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</si>
  <si>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</si>
  <si>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</si>
  <si>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</si>
  <si>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</si>
  <si>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</si>
  <si>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</si>
  <si>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</si>
  <si>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</si>
  <si>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</si>
  <si>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</si>
  <si>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</si>
  <si>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</si>
  <si>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</si>
  <si>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</si>
  <si>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</si>
  <si>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</si>
  <si>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</si>
  <si>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</si>
  <si>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</si>
  <si>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</si>
  <si>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</si>
  <si>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</si>
  <si>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</si>
  <si>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</si>
  <si>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</si>
  <si>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</si>
  <si>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</si>
  <si>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</si>
  <si>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</si>
  <si>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</si>
  <si>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</si>
  <si>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</si>
  <si>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</si>
  <si>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</si>
  <si>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</si>
  <si>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</si>
  <si>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</si>
  <si>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</si>
  <si>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</si>
  <si>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</si>
  <si>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</si>
  <si>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</si>
  <si>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</si>
  <si>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</si>
  <si>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</si>
  <si>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</si>
  <si>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</si>
  <si>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</si>
  <si>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</si>
  <si>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</si>
  <si>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</si>
  <si>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</si>
  <si>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</si>
  <si>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</si>
  <si>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</si>
  <si>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Поступление средств, удерживаемых из заработной платы осужденных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</si>
  <si>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</si>
  <si>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</si>
  <si>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</si>
  <si>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</si>
  <si>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</si>
  <si>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</si>
  <si>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</si>
  <si>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</si>
  <si>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</si>
  <si>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</si>
  <si>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</si>
  <si>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</si>
  <si>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</si>
  <si>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</si>
  <si>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</si>
  <si>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</si>
  <si>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</si>
  <si>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</si>
  <si>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</si>
  <si>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</si>
  <si>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</si>
  <si>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</si>
  <si>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</si>
  <si>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</si>
  <si>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</si>
  <si>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</si>
  <si>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</si>
  <si>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</si>
  <si>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</si>
  <si>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</si>
  <si>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</si>
  <si>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</si>
  <si>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</si>
  <si>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</si>
  <si>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</si>
  <si>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</si>
  <si>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</si>
  <si>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</si>
  <si>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</si>
  <si>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</si>
  <si>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</si>
  <si>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</si>
  <si>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</si>
  <si>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</si>
  <si>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</si>
  <si>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</si>
  <si>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</si>
  <si>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</si>
  <si>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</si>
  <si>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182 10102010014000110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</si>
  <si>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</si>
  <si>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</si>
  <si>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</si>
  <si>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</si>
  <si>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</si>
  <si>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</si>
  <si>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</si>
  <si>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</si>
  <si>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</si>
  <si>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</si>
  <si>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</si>
  <si>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</si>
  <si>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</si>
  <si>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</si>
  <si>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</si>
  <si>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</si>
  <si>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</si>
  <si>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</si>
  <si>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</si>
  <si>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</si>
  <si>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</si>
  <si>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</si>
  <si>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</si>
  <si>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</si>
  <si>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</si>
  <si>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</si>
  <si>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</si>
  <si>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</si>
  <si>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</si>
  <si>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</si>
  <si>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</si>
  <si>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</si>
  <si>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</si>
  <si>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</si>
  <si>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</si>
  <si>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</si>
  <si>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</si>
  <si>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</si>
  <si>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</si>
  <si>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</si>
  <si>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</si>
  <si>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</si>
  <si>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</si>
  <si>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</si>
  <si>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</si>
  <si>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</si>
  <si>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</si>
  <si>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</si>
  <si>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</si>
  <si>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</si>
  <si>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</si>
  <si>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</si>
  <si>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</si>
  <si>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</si>
  <si>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</si>
  <si>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</si>
  <si>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</si>
  <si>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</si>
  <si>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</si>
  <si>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</si>
  <si>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</si>
  <si>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</si>
  <si>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</si>
  <si>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</si>
  <si>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</si>
  <si>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</si>
  <si>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</si>
  <si>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</si>
  <si>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</si>
  <si>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</si>
  <si>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</si>
  <si>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</si>
  <si>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</si>
  <si>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</si>
  <si>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</si>
  <si>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</si>
  <si>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</si>
  <si>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</si>
  <si>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</si>
  <si>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</si>
  <si>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</si>
  <si>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</si>
  <si>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</si>
  <si>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</si>
  <si>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</si>
  <si>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</si>
  <si>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</si>
  <si>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</si>
  <si>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</si>
  <si>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</si>
  <si>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</si>
  <si>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</si>
  <si>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</si>
  <si>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</si>
  <si>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</si>
  <si>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</si>
  <si>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</si>
  <si>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</si>
  <si>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</si>
  <si>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</si>
  <si>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</si>
  <si>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</si>
  <si>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</si>
  <si>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</si>
  <si>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</si>
  <si>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</si>
  <si>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</si>
  <si>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</si>
  <si>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</si>
  <si>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</si>
  <si>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</si>
  <si>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</si>
  <si>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</si>
  <si>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</si>
  <si>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</si>
  <si>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</si>
  <si>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</si>
  <si>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</si>
  <si>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</si>
  <si>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</si>
  <si>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</si>
  <si>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</si>
  <si>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</si>
  <si>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</si>
  <si>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</si>
  <si>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</si>
  <si>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</si>
  <si>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</si>
  <si>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</si>
  <si>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</si>
  <si>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</si>
  <si>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</si>
  <si>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</si>
  <si>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</si>
  <si>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</si>
  <si>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</si>
  <si>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</si>
  <si>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</si>
  <si>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</si>
  <si>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</si>
  <si>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</si>
  <si>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</si>
  <si>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</si>
  <si>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</si>
  <si>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000 10604011023000110</t>
  </si>
  <si>
    <t>Транспортный налог с организаций (суммы денежных взысканий (штрафов) по соответствующему платежу согласно законодательству Российской Федерации)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</si>
  <si>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</si>
  <si>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</si>
  <si>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</si>
  <si>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</si>
  <si>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</si>
  <si>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</si>
  <si>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</si>
  <si>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</si>
  <si>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</si>
  <si>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</si>
  <si>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</si>
  <si>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</si>
  <si>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</si>
  <si>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</si>
  <si>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</si>
  <si>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</si>
  <si>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</si>
  <si>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</si>
  <si>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</si>
  <si>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</si>
  <si>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</si>
  <si>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</si>
  <si>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</si>
  <si>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</si>
  <si>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</si>
  <si>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</si>
  <si>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 xml:space="preserve">Дотации на выравнивание бюджетной обеспеченности из бюджетов муниципальных  районов, городских округов с внутригородским делением </t>
  </si>
  <si>
    <t>000 20216001000000 150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</si>
  <si>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</si>
  <si>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</si>
  <si>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</si>
  <si>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</si>
  <si>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</si>
  <si>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</si>
  <si>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</si>
  <si>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</si>
  <si>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</si>
  <si>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</si>
  <si>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</si>
  <si>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</si>
  <si>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</si>
  <si>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</si>
  <si>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</si>
  <si>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</si>
  <si>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</si>
  <si>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</si>
  <si>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</si>
  <si>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</si>
  <si>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</si>
  <si>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</si>
  <si>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</si>
  <si>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</si>
  <si>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</si>
  <si>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</si>
  <si>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</si>
  <si>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</si>
  <si>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</si>
  <si>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</si>
  <si>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</si>
  <si>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</si>
  <si>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</si>
  <si>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</si>
  <si>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</si>
  <si>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</si>
  <si>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</si>
  <si>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</si>
  <si>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</si>
  <si>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</si>
  <si>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</si>
  <si>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</si>
  <si>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</si>
  <si>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по состоянию на 01.06.2022 года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</si>
  <si>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</si>
  <si>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000 20225467130000150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</si>
  <si>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</si>
  <si>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</si>
  <si>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</si>
  <si>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</si>
  <si>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</si>
  <si>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</si>
  <si>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</si>
  <si>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</si>
  <si>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</si>
  <si>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</si>
  <si>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</si>
  <si>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</si>
  <si>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</si>
  <si>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</si>
  <si>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</si>
  <si>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</si>
  <si>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</si>
  <si>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</si>
  <si>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</si>
  <si>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</si>
  <si>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</si>
  <si>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</si>
  <si>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</si>
  <si>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</si>
  <si>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</si>
  <si>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</si>
  <si>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</si>
  <si>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</si>
  <si>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</si>
  <si>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</si>
  <si>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</si>
  <si>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</si>
  <si>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</si>
  <si>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</si>
  <si>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</si>
  <si>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</si>
  <si>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</si>
  <si>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</si>
  <si>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</si>
  <si>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</si>
  <si>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</si>
  <si>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</si>
  <si>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</si>
  <si>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</si>
  <si>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</si>
  <si>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</si>
  <si>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</si>
  <si>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</si>
  <si>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</si>
  <si>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</si>
  <si>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</si>
  <si>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</si>
  <si>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</si>
  <si>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</si>
  <si>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</si>
  <si>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</si>
  <si>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</si>
  <si>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</si>
  <si>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</si>
  <si>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</si>
  <si>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</si>
  <si>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</si>
  <si>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</si>
  <si>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</si>
  <si>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</si>
  <si>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</si>
  <si>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</si>
  <si>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</si>
  <si>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</si>
  <si>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</si>
  <si>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</si>
  <si>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</si>
  <si>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</si>
  <si>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</si>
  <si>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</si>
  <si>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</si>
  <si>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</si>
  <si>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</si>
  <si>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</si>
  <si>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</si>
  <si>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</si>
  <si>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</si>
  <si>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</si>
  <si>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</si>
  <si>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</si>
  <si>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</si>
  <si>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</si>
  <si>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</si>
  <si>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</si>
  <si>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</si>
  <si>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</si>
  <si>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</si>
  <si>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</si>
  <si>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</si>
  <si>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</si>
  <si>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</si>
  <si>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</si>
  <si>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</si>
  <si>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</si>
  <si>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</si>
  <si>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</si>
  <si>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</si>
  <si>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</si>
  <si>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</si>
  <si>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</si>
  <si>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</si>
  <si>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</si>
  <si>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</si>
  <si>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</si>
  <si>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</si>
  <si>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</si>
  <si>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</si>
  <si>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</si>
  <si>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</si>
  <si>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</si>
  <si>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</si>
  <si>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</si>
  <si>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</si>
  <si>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</si>
  <si>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</si>
  <si>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</si>
  <si>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</si>
  <si>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</si>
  <si>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</si>
  <si>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</si>
  <si>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</si>
  <si>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</si>
  <si>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</si>
  <si>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</si>
  <si>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</si>
  <si>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</si>
  <si>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</si>
  <si>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</si>
  <si>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</si>
  <si>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</si>
  <si>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</si>
  <si>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</si>
  <si>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</si>
  <si>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</si>
  <si>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</si>
  <si>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</si>
  <si>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</si>
  <si>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</si>
  <si>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</si>
  <si>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</si>
  <si>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</si>
  <si>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</si>
  <si>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</si>
  <si>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</si>
  <si>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</si>
  <si>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</si>
  <si>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</si>
  <si>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</si>
  <si>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</si>
  <si>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</si>
  <si>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</si>
  <si>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</si>
  <si>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951 0113 9910097010 000 </t>
  </si>
  <si>
    <t xml:space="preserve">951 0113 9910097010 121 </t>
  </si>
  <si>
    <t xml:space="preserve">951 0113 9910097010 129 </t>
  </si>
  <si>
    <t xml:space="preserve">951 0113 9910097710 000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</si>
  <si>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</si>
  <si>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</si>
  <si>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</si>
  <si>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</si>
  <si>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</si>
  <si>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</si>
  <si>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Расходы, зарезервированные на финансовое обеспечение мероприятий, связанных с предотвращением влияния ухудшения экономической ситуации на развитие отраслей экономики по иным непрограммным мероприятиям в рамках непрограммных расходов органов местного самоуправления Белокалитвинского городского поселения</t>
  </si>
  <si>
    <t xml:space="preserve">951 0113 9990097750 000 </t>
  </si>
  <si>
    <t xml:space="preserve">951 0113 9990097750 870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</si>
  <si>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</si>
  <si>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</si>
  <si>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</si>
  <si>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</si>
  <si>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</si>
  <si>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</si>
  <si>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</si>
  <si>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</si>
  <si>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</si>
  <si>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</si>
  <si>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951 0310 0410028090 244 </t>
  </si>
  <si>
    <t>Расходы на приобретение пожарного оборудования и снаряжения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</si>
  <si>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04100S4750 000 </t>
  </si>
  <si>
    <t xml:space="preserve">951 0310 04100S4750 244 </t>
  </si>
  <si>
    <t>Подпрограмма "Защита населения от чрезвычайных ситуаций"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</si>
  <si>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</si>
  <si>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</si>
  <si>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</si>
  <si>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</si>
  <si>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</si>
  <si>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951 0310 0420028720 000 </t>
  </si>
  <si>
    <t xml:space="preserve">951 0310 0420028720 244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</si>
  <si>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</si>
  <si>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</si>
  <si>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</si>
  <si>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</si>
  <si>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</si>
  <si>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</si>
  <si>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</si>
  <si>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</si>
  <si>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</si>
  <si>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</si>
  <si>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</si>
  <si>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</si>
  <si>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</si>
  <si>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</si>
  <si>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</si>
  <si>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</si>
  <si>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</si>
  <si>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</si>
  <si>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</si>
  <si>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</si>
  <si>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951 0409 0610028140 243 </t>
  </si>
  <si>
    <t xml:space="preserve">951 0409 0610028140 244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</si>
  <si>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</si>
  <si>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951 0409 0610028140 414 </t>
  </si>
  <si>
    <t>Расходы дорожного фонда, зарезервированные на дорожную деятельность в отношении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</si>
  <si>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951 0409 0610028150 000 </t>
  </si>
  <si>
    <t xml:space="preserve">951 0409 0610028150 244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</si>
  <si>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</si>
  <si>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</si>
  <si>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951 0409 0610028180 244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</si>
  <si>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</si>
  <si>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</si>
  <si>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</si>
  <si>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</si>
  <si>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</si>
  <si>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</si>
  <si>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</si>
  <si>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</si>
  <si>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</si>
  <si>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</si>
  <si>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</si>
  <si>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</si>
  <si>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</si>
  <si>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</si>
  <si>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</si>
  <si>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</si>
  <si>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</si>
  <si>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</si>
  <si>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</si>
  <si>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</si>
  <si>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</si>
  <si>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</si>
  <si>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</si>
  <si>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</si>
  <si>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</si>
  <si>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</si>
  <si>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</si>
  <si>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</si>
  <si>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</si>
  <si>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</si>
  <si>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</si>
  <si>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</si>
  <si>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</si>
  <si>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</si>
  <si>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</si>
  <si>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</si>
  <si>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</si>
  <si>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</si>
  <si>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</si>
  <si>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</si>
  <si>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</si>
  <si>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</si>
  <si>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</si>
  <si>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</si>
  <si>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</si>
  <si>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</si>
  <si>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</si>
  <si>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</si>
  <si>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</si>
  <si>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</si>
  <si>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</si>
  <si>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</si>
  <si>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</si>
  <si>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</si>
  <si>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</si>
  <si>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</si>
  <si>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</si>
  <si>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</si>
  <si>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</si>
  <si>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</si>
  <si>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</si>
  <si>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</si>
  <si>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</si>
  <si>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</si>
  <si>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</si>
  <si>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</si>
  <si>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</si>
  <si>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</si>
  <si>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</si>
  <si>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</si>
  <si>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</si>
  <si>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</si>
  <si>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</si>
  <si>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</si>
  <si>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</si>
  <si>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</si>
  <si>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</si>
  <si>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</si>
  <si>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ремонт, капитальный ремонт,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</si>
  <si>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951 0502 0320028060 000 </t>
  </si>
  <si>
    <t xml:space="preserve">951 0502 0320028060 244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</si>
  <si>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</si>
  <si>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</si>
  <si>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</si>
  <si>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</si>
  <si>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</si>
  <si>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</si>
  <si>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подключение к канализационному коллектору на основании судебного решения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</si>
  <si>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951 0502 0320028710 000 </t>
  </si>
  <si>
    <t xml:space="preserve">951 0502 0320028710 244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</si>
  <si>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</si>
  <si>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</si>
  <si>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</si>
  <si>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</si>
  <si>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</si>
  <si>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</si>
  <si>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проектно-сметной документации на капитальный ремонт, строительство и реконструкцию, а также проверку достоверности определения сметной стоимости проектных и изыскательских работ по объектам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</si>
  <si>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951 0502 0320028920 000 </t>
  </si>
  <si>
    <t xml:space="preserve">951 0502 0320028920 244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</si>
  <si>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</si>
  <si>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</si>
  <si>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</si>
  <si>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</si>
  <si>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</si>
  <si>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</si>
  <si>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</si>
  <si>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</si>
  <si>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</si>
  <si>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</si>
  <si>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</si>
  <si>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</si>
  <si>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</si>
  <si>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</si>
  <si>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</si>
  <si>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</si>
  <si>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</si>
  <si>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</si>
  <si>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</si>
  <si>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</si>
  <si>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</si>
  <si>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</si>
  <si>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</si>
  <si>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</si>
  <si>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</si>
  <si>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</si>
  <si>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</si>
  <si>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Подпрограмма "Благоустройство и содержание территории"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</si>
  <si>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</si>
  <si>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</si>
  <si>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</si>
  <si>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</si>
  <si>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</si>
  <si>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</si>
  <si>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</si>
  <si>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</si>
  <si>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</si>
  <si>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</si>
  <si>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</si>
  <si>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</si>
  <si>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951 0503 1030028390 243 </t>
  </si>
  <si>
    <t xml:space="preserve">951 0503 1030028390 244 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</si>
  <si>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</si>
  <si>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</si>
  <si>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</si>
  <si>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</si>
  <si>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</si>
  <si>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</si>
  <si>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</si>
  <si>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</si>
  <si>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</si>
  <si>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</si>
  <si>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</si>
  <si>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</si>
  <si>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</si>
  <si>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</si>
  <si>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</si>
  <si>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</si>
  <si>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</si>
  <si>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г.Белая Калитва, ул. Матросова, земельный участок №2а")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</si>
  <si>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12100S4643 000 </t>
  </si>
  <si>
    <t xml:space="preserve">951 0503 12100S4643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</si>
  <si>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</si>
  <si>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12100S4644 000 </t>
  </si>
  <si>
    <t xml:space="preserve">951 0503 12100S4644 244 </t>
  </si>
  <si>
    <t>Расходы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</si>
  <si>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121F254240 000 </t>
  </si>
  <si>
    <t xml:space="preserve">951 0503 121F254240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</si>
  <si>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</si>
  <si>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</si>
  <si>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</si>
  <si>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</si>
  <si>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</si>
  <si>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</si>
  <si>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</si>
  <si>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</si>
  <si>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</si>
  <si>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</si>
  <si>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</si>
  <si>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</si>
  <si>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</si>
  <si>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</si>
  <si>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</si>
  <si>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</si>
  <si>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</si>
  <si>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</si>
  <si>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</si>
  <si>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</si>
  <si>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</si>
  <si>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</si>
  <si>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</si>
  <si>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</si>
  <si>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</si>
  <si>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</si>
  <si>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</si>
  <si>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</si>
  <si>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</si>
  <si>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</si>
  <si>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</si>
  <si>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</si>
  <si>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</si>
  <si>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</si>
  <si>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05200L4670 000 </t>
  </si>
  <si>
    <t xml:space="preserve">951 0801 05200L4670 612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</si>
  <si>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</si>
  <si>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</si>
  <si>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</si>
  <si>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</si>
  <si>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</si>
  <si>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</si>
  <si>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</si>
  <si>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</si>
  <si>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</si>
  <si>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</si>
  <si>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</si>
  <si>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</si>
  <si>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</si>
  <si>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951 0804 0500000000 000 </t>
  </si>
  <si>
    <t xml:space="preserve">951 0804 0520000000 000 </t>
  </si>
  <si>
    <t>Реализация направления расходов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</si>
  <si>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951 0804 0520099990 000 </t>
  </si>
  <si>
    <t xml:space="preserve">951 0804 0520099990 244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</si>
  <si>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</si>
  <si>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</si>
  <si>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</si>
  <si>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</si>
  <si>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</si>
  <si>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</si>
  <si>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</si>
  <si>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</si>
  <si>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</si>
  <si>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</si>
  <si>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</si>
  <si>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</si>
  <si>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</si>
  <si>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</si>
  <si>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</si>
  <si>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</si>
  <si>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</si>
  <si>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</si>
  <si>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</si>
  <si>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</si>
  <si>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</si>
  <si>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</si>
  <si>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</si>
  <si>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</si>
  <si>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</si>
  <si>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</si>
  <si>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"Развитие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</si>
  <si>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</si>
  <si>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</si>
  <si>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</si>
  <si>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</si>
  <si>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</si>
  <si>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</si>
  <si>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</si>
  <si>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</si>
  <si>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</si>
  <si>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</si>
  <si>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</si>
  <si>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</si>
  <si>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</si>
  <si>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</si>
  <si>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</si>
  <si>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</si>
  <si>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</si>
  <si>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</si>
  <si>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</si>
  <si>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</si>
  <si>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</si>
  <si>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</si>
  <si>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</si>
  <si>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</si>
  <si>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</si>
  <si>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</si>
  <si>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</si>
  <si>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</si>
  <si>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</si>
  <si>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</si>
  <si>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</si>
  <si>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</si>
  <si>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</si>
  <si>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</si>
  <si>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</si>
  <si>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</si>
  <si>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</si>
  <si>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</si>
  <si>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</si>
  <si>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</si>
  <si>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</si>
  <si>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</si>
  <si>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</si>
  <si>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</si>
  <si>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</si>
  <si>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</si>
  <si>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</si>
  <si>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</si>
  <si>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</si>
  <si>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</si>
  <si>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</si>
  <si>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</si>
  <si>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</si>
  <si>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</si>
  <si>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</si>
  <si>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</si>
  <si>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</si>
  <si>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</si>
  <si>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Н.А.Тимошенко</t>
  </si>
  <si>
    <t>В.Ф.Федорченко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</si>
  <si>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</si>
  <si>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</si>
  <si>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</si>
  <si>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</si>
  <si>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</si>
  <si>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</si>
  <si>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06</t>
  </si>
  <si>
    <t>июня</t>
  </si>
  <si>
    <t>22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</si>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</sst>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0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Continuous"/>
    </xf>
    <xf numFmtId="164" fontId="4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center"/>
    </xf>
    <xf numFmtId="49" fontId="3" fillId="0" borderId="4" xfId="0" applyNumberFormat="1" applyFont="1" applyBorder="1" applyAlignment="1" applyProtection="1">
      <alignment horizontal="centerContinuous"/>
    </xf>
    <xf numFmtId="49" fontId="3" fillId="0" borderId="0" xfId="0" applyNumberFormat="1" applyFont="1" applyBorder="1" applyAlignment="1" applyProtection="1">
      <alignment horizontal="left"/>
    </xf>
    <xf numFmtId="49" fontId="3" fillId="0" borderId="7" xfId="0" applyNumberFormat="1" applyFont="1" applyBorder="1" applyAlignment="1" applyProtection="1">
      <alignment horizontal="centerContinuous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Border="1" applyAlignment="1" applyProtection="1">
      <alignment horizontal="center" vertical="center"/>
    </xf>
    <xf numFmtId="49" fontId="3" fillId="0" borderId="26" xfId="0" applyNumberFormat="1" applyFont="1" applyBorder="1" applyAlignment="1" applyProtection="1">
      <alignment horizontal="center" vertical="center"/>
    </xf>
    <xf numFmtId="4" fontId="3" fillId="0" borderId="15" xfId="0" applyNumberFormat="1" applyFont="1" applyFill="1" applyBorder="1" applyAlignment="1" applyProtection="1">
      <alignment horizontal="right" vertical="center"/>
    </xf>
    <xf numFmtId="4" fontId="3" fillId="0" borderId="16" xfId="0" applyNumberFormat="1" applyFont="1" applyBorder="1" applyAlignment="1" applyProtection="1">
      <alignment horizontal="right" vertical="center"/>
    </xf>
    <xf numFmtId="4" fontId="3" fillId="0" borderId="15" xfId="0" applyNumberFormat="1" applyFont="1" applyBorder="1" applyAlignment="1" applyProtection="1">
      <alignment horizontal="right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" fontId="3" fillId="0" borderId="16" xfId="0" applyNumberFormat="1" applyFont="1" applyFill="1" applyBorder="1" applyAlignment="1" applyProtection="1">
      <alignment horizontal="right" vertical="center"/>
    </xf>
    <xf numFmtId="0" fontId="3" fillId="0" borderId="27" xfId="0" applyFont="1" applyBorder="1" applyAlignment="1" applyProtection="1">
      <alignment horizontal="left"/>
    </xf>
    <xf numFmtId="0" fontId="3" fillId="0" borderId="28" xfId="0" applyFont="1" applyBorder="1" applyAlignment="1" applyProtection="1">
      <alignment horizontal="center"/>
    </xf>
    <xf numFmtId="49" fontId="3" fillId="0" borderId="28" xfId="0" applyNumberFormat="1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" fontId="3" fillId="0" borderId="21" xfId="0" applyNumberFormat="1" applyFont="1" applyBorder="1" applyAlignment="1" applyProtection="1">
      <alignment horizontal="right" vertical="center"/>
    </xf>
    <xf numFmtId="4" fontId="3" fillId="0" borderId="21" xfId="0" applyNumberFormat="1" applyFont="1" applyFill="1" applyBorder="1" applyAlignment="1" applyProtection="1">
      <alignment horizontal="right" vertical="center"/>
    </xf>
    <xf numFmtId="49" fontId="3" fillId="0" borderId="23" xfId="0" applyNumberFormat="1" applyFont="1" applyBorder="1" applyAlignment="1" applyProtection="1">
      <alignment horizontal="center" vertical="center"/>
    </xf>
    <xf numFmtId="4" fontId="3" fillId="0" borderId="24" xfId="0" applyNumberFormat="1" applyFont="1" applyBorder="1" applyAlignment="1" applyProtection="1">
      <alignment horizontal="right" vertical="center"/>
    </xf>
    <xf numFmtId="4" fontId="3" fillId="0" borderId="25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49" fontId="3" fillId="0" borderId="29" xfId="0" applyNumberFormat="1" applyFont="1" applyBorder="1" applyAlignment="1" applyProtection="1">
      <alignment horizontal="center" wrapText="1"/>
    </xf>
    <xf numFmtId="49" fontId="3" fillId="0" borderId="30" xfId="0" applyNumberFormat="1" applyFont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wrapText="1"/>
    </xf>
    <xf numFmtId="49" fontId="3" fillId="0" borderId="31" xfId="0" applyNumberFormat="1" applyFont="1" applyFill="1" applyBorder="1" applyAlignment="1" applyProtection="1">
      <alignment horizontal="center" wrapText="1"/>
    </xf>
    <xf numFmtId="49" fontId="3" fillId="0" borderId="31" xfId="0" applyNumberFormat="1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Border="1" applyAlignment="1" applyProtection="1">
      <alignment horizontal="left" vertical="center" wrapText="1"/>
    </xf>
    <xf numFmtId="165" fontId="3" fillId="0" borderId="21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0" fontId="3" fillId="0" borderId="21" xfId="1" applyNumberFormat="1" applyFont="1" applyFill="1" applyBorder="1" applyAlignment="1">
      <alignment horizontal="left" vertical="center" wrapText="1" readingOrder="1"/>
    </xf>
    <xf numFmtId="49" fontId="3" fillId="0" borderId="21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wrapText="1"/>
    </xf>
    <xf numFmtId="4" fontId="3" fillId="0" borderId="32" xfId="0" applyNumberFormat="1" applyFont="1" applyBorder="1" applyAlignment="1" applyProtection="1">
      <alignment horizontal="right" vertical="center"/>
    </xf>
    <xf numFmtId="0" fontId="5" fillId="0" borderId="0" xfId="0" applyFont="1" applyFill="1"/>
    <xf numFmtId="165" fontId="3" fillId="2" borderId="21" xfId="0" applyNumberFormat="1" applyFont="1" applyFill="1" applyBorder="1" applyAlignment="1" applyProtection="1">
      <alignment horizontal="left" vertical="center" wrapText="1"/>
    </xf>
    <xf numFmtId="49" fontId="3" fillId="2" borderId="31" xfId="0" applyNumberFormat="1" applyFont="1" applyFill="1" applyBorder="1" applyAlignment="1" applyProtection="1">
      <alignment horizontal="center" wrapText="1"/>
    </xf>
    <xf numFmtId="49" fontId="3" fillId="2" borderId="26" xfId="0" applyNumberFormat="1" applyFont="1" applyFill="1" applyBorder="1" applyAlignment="1" applyProtection="1">
      <alignment horizontal="center"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2" borderId="0" xfId="0" applyFont="1" applyFill="1"/>
    <xf numFmtId="0" fontId="3" fillId="0" borderId="0" xfId="0" applyFont="1" applyFill="1" applyBorder="1" applyAlignment="1" applyProtection="1"/>
    <xf numFmtId="4" fontId="3" fillId="0" borderId="24" xfId="0" applyNumberFormat="1" applyFont="1" applyFill="1" applyBorder="1" applyAlignment="1" applyProtection="1">
      <alignment horizontal="right" vertical="center"/>
    </xf>
    <xf numFmtId="49" fontId="3" fillId="0" borderId="28" xfId="0" applyNumberFormat="1" applyFont="1" applyFill="1" applyBorder="1" applyAlignment="1" applyProtection="1">
      <alignment horizontal="center" vertical="center"/>
    </xf>
    <xf numFmtId="0" fontId="3" fillId="0" borderId="0" xfId="0" applyFont="1" applyFill="1"/>
    <xf numFmtId="0" fontId="3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5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3" fillId="0" borderId="6" xfId="0" applyNumberFormat="1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49" fontId="7" fillId="0" borderId="0" xfId="0" applyNumberFormat="1" applyFont="1" applyBorder="1" applyAlignment="1" applyProtection="1"/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/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33" xfId="0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center"/>
    </xf>
    <xf numFmtId="49" fontId="7" fillId="0" borderId="10" xfId="0" applyNumberFormat="1" applyFont="1" applyBorder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center" vertical="center"/>
    </xf>
    <xf numFmtId="49" fontId="7" fillId="0" borderId="13" xfId="0" applyNumberFormat="1" applyFont="1" applyBorder="1" applyAlignment="1" applyProtection="1">
      <alignment horizontal="center" vertical="center" wrapText="1"/>
    </xf>
    <xf numFmtId="0" fontId="7" fillId="0" borderId="34" xfId="0" applyFont="1" applyBorder="1" applyAlignment="1" applyProtection="1">
      <alignment vertical="center" wrapText="1"/>
    </xf>
    <xf numFmtId="49" fontId="7" fillId="0" borderId="34" xfId="0" applyNumberFormat="1" applyFont="1" applyBorder="1" applyAlignment="1" applyProtection="1">
      <alignment horizontal="center" vertical="center" wrapText="1"/>
    </xf>
    <xf numFmtId="49" fontId="7" fillId="0" borderId="13" xfId="0" applyNumberFormat="1" applyFont="1" applyBorder="1" applyAlignment="1" applyProtection="1">
      <alignment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 wrapText="1"/>
    </xf>
    <xf numFmtId="49" fontId="7" fillId="0" borderId="15" xfId="0" applyNumberFormat="1" applyFont="1" applyBorder="1" applyAlignment="1" applyProtection="1">
      <alignment horizontal="center" vertical="center" wrapText="1"/>
    </xf>
    <xf numFmtId="49" fontId="7" fillId="0" borderId="26" xfId="0" applyNumberFormat="1" applyFont="1" applyBorder="1" applyAlignment="1" applyProtection="1">
      <alignment horizontal="center" vertical="center" wrapText="1"/>
    </xf>
    <xf numFmtId="49" fontId="7" fillId="0" borderId="16" xfId="0" applyNumberFormat="1" applyFont="1" applyBorder="1" applyAlignment="1" applyProtection="1">
      <alignment vertical="center"/>
    </xf>
    <xf numFmtId="0" fontId="7" fillId="0" borderId="35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17" xfId="0" applyNumberFormat="1" applyFont="1" applyBorder="1" applyAlignment="1" applyProtection="1">
      <alignment horizontal="center" vertical="center"/>
    </xf>
    <xf numFmtId="49" fontId="7" fillId="0" borderId="19" xfId="0" applyNumberFormat="1" applyFont="1" applyBorder="1" applyAlignment="1" applyProtection="1">
      <alignment horizontal="center" vertical="center"/>
    </xf>
    <xf numFmtId="49" fontId="9" fillId="0" borderId="36" xfId="0" applyNumberFormat="1" applyFont="1" applyBorder="1" applyAlignment="1" applyProtection="1">
      <alignment horizontal="left" wrapText="1"/>
    </xf>
    <xf numFmtId="49" fontId="9" fillId="0" borderId="31" xfId="0" applyNumberFormat="1" applyFont="1" applyBorder="1" applyAlignment="1" applyProtection="1">
      <alignment horizontal="center" wrapText="1"/>
    </xf>
    <xf numFmtId="49" fontId="9" fillId="0" borderId="26" xfId="0" applyNumberFormat="1" applyFont="1" applyBorder="1" applyAlignment="1" applyProtection="1">
      <alignment horizontal="center"/>
    </xf>
    <xf numFmtId="4" fontId="9" fillId="0" borderId="15" xfId="0" applyNumberFormat="1" applyFont="1" applyBorder="1" applyAlignment="1" applyProtection="1">
      <alignment horizontal="right"/>
    </xf>
    <xf numFmtId="4" fontId="9" fillId="0" borderId="26" xfId="0" applyNumberFormat="1" applyFont="1" applyBorder="1" applyAlignment="1" applyProtection="1">
      <alignment horizontal="right"/>
    </xf>
    <xf numFmtId="4" fontId="9" fillId="0" borderId="16" xfId="0" applyNumberFormat="1" applyFont="1" applyBorder="1" applyAlignment="1" applyProtection="1">
      <alignment horizontal="right"/>
    </xf>
    <xf numFmtId="0" fontId="7" fillId="0" borderId="37" xfId="0" applyFont="1" applyBorder="1" applyAlignment="1" applyProtection="1"/>
    <xf numFmtId="0" fontId="8" fillId="0" borderId="22" xfId="0" applyFont="1" applyBorder="1" applyAlignment="1" applyProtection="1"/>
    <xf numFmtId="0" fontId="8" fillId="0" borderId="23" xfId="0" applyFont="1" applyBorder="1" applyAlignment="1" applyProtection="1">
      <alignment horizontal="center"/>
    </xf>
    <xf numFmtId="0" fontId="8" fillId="0" borderId="24" xfId="0" applyFont="1" applyBorder="1" applyAlignment="1" applyProtection="1">
      <alignment horizontal="right"/>
    </xf>
    <xf numFmtId="0" fontId="8" fillId="0" borderId="24" xfId="0" applyFont="1" applyBorder="1" applyAlignment="1" applyProtection="1"/>
    <xf numFmtId="0" fontId="8" fillId="0" borderId="25" xfId="0" applyFont="1" applyBorder="1" applyAlignment="1" applyProtection="1"/>
    <xf numFmtId="49" fontId="7" fillId="0" borderId="38" xfId="0" applyNumberFormat="1" applyFont="1" applyBorder="1" applyAlignment="1" applyProtection="1">
      <alignment horizontal="left" wrapText="1"/>
    </xf>
    <xf numFmtId="49" fontId="7" fillId="0" borderId="29" xfId="0" applyNumberFormat="1" applyFont="1" applyBorder="1" applyAlignment="1" applyProtection="1">
      <alignment horizontal="center" wrapText="1"/>
    </xf>
    <xf numFmtId="49" fontId="7" fillId="0" borderId="20" xfId="0" applyNumberFormat="1" applyFont="1" applyBorder="1" applyAlignment="1" applyProtection="1">
      <alignment horizontal="center"/>
    </xf>
    <xf numFmtId="4" fontId="7" fillId="0" borderId="21" xfId="0" applyNumberFormat="1" applyFont="1" applyBorder="1" applyAlignment="1" applyProtection="1">
      <alignment horizontal="right"/>
    </xf>
    <xf numFmtId="4" fontId="7" fillId="0" borderId="20" xfId="0" applyNumberFormat="1" applyFont="1" applyBorder="1" applyAlignment="1" applyProtection="1">
      <alignment horizontal="right"/>
    </xf>
    <xf numFmtId="4" fontId="7" fillId="0" borderId="32" xfId="0" applyNumberFormat="1" applyFont="1" applyBorder="1" applyAlignment="1" applyProtection="1">
      <alignment horizontal="right"/>
    </xf>
    <xf numFmtId="165" fontId="7" fillId="0" borderId="38" xfId="0" applyNumberFormat="1" applyFont="1" applyBorder="1" applyAlignment="1" applyProtection="1">
      <alignment horizontal="left" wrapText="1"/>
    </xf>
    <xf numFmtId="0" fontId="8" fillId="0" borderId="6" xfId="0" applyFont="1" applyBorder="1" applyAlignment="1" applyProtection="1"/>
    <xf numFmtId="0" fontId="8" fillId="0" borderId="39" xfId="0" applyFont="1" applyBorder="1" applyAlignment="1" applyProtection="1"/>
    <xf numFmtId="0" fontId="8" fillId="0" borderId="39" xfId="0" applyFont="1" applyBorder="1" applyAlignment="1" applyProtection="1">
      <alignment horizontal="center"/>
    </xf>
    <xf numFmtId="0" fontId="8" fillId="0" borderId="39" xfId="0" applyFont="1" applyBorder="1" applyAlignment="1" applyProtection="1">
      <alignment horizontal="right"/>
    </xf>
    <xf numFmtId="49" fontId="7" fillId="0" borderId="32" xfId="0" applyNumberFormat="1" applyFont="1" applyBorder="1" applyAlignment="1" applyProtection="1">
      <alignment horizontal="left" wrapText="1"/>
    </xf>
    <xf numFmtId="49" fontId="7" fillId="0" borderId="40" xfId="0" applyNumberFormat="1" applyFont="1" applyBorder="1" applyAlignment="1" applyProtection="1">
      <alignment horizontal="center" wrapText="1"/>
    </xf>
    <xf numFmtId="49" fontId="7" fillId="0" borderId="41" xfId="0" applyNumberFormat="1" applyFont="1" applyBorder="1" applyAlignment="1" applyProtection="1">
      <alignment horizontal="center"/>
    </xf>
    <xf numFmtId="4" fontId="7" fillId="0" borderId="42" xfId="0" applyNumberFormat="1" applyFont="1" applyBorder="1" applyAlignment="1" applyProtection="1">
      <alignment horizontal="right"/>
    </xf>
    <xf numFmtId="4" fontId="7" fillId="0" borderId="43" xfId="0" applyNumberFormat="1" applyFont="1" applyBorder="1" applyAlignment="1" applyProtection="1">
      <alignment horizontal="right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/>
    <xf numFmtId="0" fontId="11" fillId="0" borderId="21" xfId="0" applyFont="1" applyBorder="1" applyAlignment="1">
      <alignment horizontal="center" vertical="top" wrapText="1"/>
    </xf>
    <xf numFmtId="0" fontId="10" fillId="0" borderId="0" xfId="0" applyFont="1" applyBorder="1"/>
    <xf numFmtId="0" fontId="11" fillId="0" borderId="21" xfId="0" applyFont="1" applyBorder="1" applyAlignment="1">
      <alignment horizontal="center" vertical="top"/>
    </xf>
    <xf numFmtId="0" fontId="11" fillId="0" borderId="24" xfId="0" applyFont="1" applyBorder="1" applyAlignment="1">
      <alignment horizontal="center" vertical="top"/>
    </xf>
    <xf numFmtId="0" fontId="10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1" fillId="0" borderId="44" xfId="0" applyFont="1" applyBorder="1" applyAlignment="1">
      <alignment vertical="center" wrapText="1"/>
    </xf>
    <xf numFmtId="0" fontId="11" fillId="0" borderId="45" xfId="0" applyFont="1" applyBorder="1" applyAlignment="1">
      <alignment vertical="center" wrapText="1"/>
    </xf>
    <xf numFmtId="49" fontId="11" fillId="0" borderId="21" xfId="0" applyNumberFormat="1" applyFont="1" applyBorder="1" applyAlignment="1">
      <alignment horizontal="center"/>
    </xf>
    <xf numFmtId="4" fontId="11" fillId="0" borderId="21" xfId="0" applyNumberFormat="1" applyFont="1" applyBorder="1" applyAlignment="1">
      <alignment horizontal="center"/>
    </xf>
    <xf numFmtId="0" fontId="11" fillId="0" borderId="46" xfId="0" applyFont="1" applyBorder="1" applyAlignment="1">
      <alignment horizontal="left" vertical="center" wrapText="1" indent="2"/>
    </xf>
    <xf numFmtId="0" fontId="11" fillId="0" borderId="47" xfId="0" applyFont="1" applyBorder="1" applyAlignment="1">
      <alignment horizontal="left" vertical="center" wrapText="1" indent="2"/>
    </xf>
    <xf numFmtId="4" fontId="14" fillId="0" borderId="21" xfId="0" applyNumberFormat="1" applyFont="1" applyBorder="1" applyAlignment="1">
      <alignment horizontal="center"/>
    </xf>
    <xf numFmtId="0" fontId="11" fillId="0" borderId="48" xfId="0" applyFont="1" applyBorder="1" applyAlignment="1">
      <alignment vertical="center" wrapText="1"/>
    </xf>
    <xf numFmtId="0" fontId="11" fillId="0" borderId="49" xfId="0" applyFont="1" applyBorder="1" applyAlignment="1">
      <alignment vertical="center" wrapText="1"/>
    </xf>
    <xf numFmtId="0" fontId="11" fillId="0" borderId="34" xfId="0" applyFont="1" applyBorder="1" applyAlignment="1">
      <alignment horizontal="left" vertical="center" wrapText="1" indent="2"/>
    </xf>
    <xf numFmtId="0" fontId="11" fillId="0" borderId="0" xfId="0" applyFont="1" applyBorder="1" applyAlignment="1">
      <alignment horizontal="left" vertical="center" wrapText="1" indent="2"/>
    </xf>
    <xf numFmtId="0" fontId="11" fillId="0" borderId="50" xfId="0" applyFont="1" applyBorder="1"/>
    <xf numFmtId="0" fontId="11" fillId="0" borderId="51" xfId="0" applyFont="1" applyBorder="1"/>
    <xf numFmtId="0" fontId="11" fillId="0" borderId="50" xfId="0" applyFont="1" applyBorder="1" applyAlignment="1">
      <alignment wrapText="1"/>
    </xf>
    <xf numFmtId="0" fontId="11" fillId="0" borderId="51" xfId="0" applyFont="1" applyBorder="1" applyAlignment="1">
      <alignment wrapText="1"/>
    </xf>
    <xf numFmtId="0" fontId="11" fillId="0" borderId="52" xfId="0" applyFont="1" applyBorder="1" applyAlignment="1">
      <alignment wrapText="1"/>
    </xf>
    <xf numFmtId="0" fontId="11" fillId="0" borderId="50" xfId="0" applyFont="1" applyBorder="1" applyAlignment="1">
      <alignment horizontal="left" wrapText="1"/>
    </xf>
    <xf numFmtId="0" fontId="11" fillId="0" borderId="51" xfId="0" applyFont="1" applyBorder="1" applyAlignment="1">
      <alignment horizontal="left" wrapText="1"/>
    </xf>
    <xf numFmtId="0" fontId="11" fillId="0" borderId="52" xfId="0" applyFont="1" applyBorder="1" applyAlignment="1">
      <alignment horizontal="left" wrapText="1"/>
    </xf>
    <xf numFmtId="49" fontId="11" fillId="0" borderId="20" xfId="0" applyNumberFormat="1" applyFont="1" applyBorder="1" applyAlignment="1">
      <alignment horizontal="center"/>
    </xf>
    <xf numFmtId="49" fontId="11" fillId="0" borderId="6" xfId="0" applyNumberFormat="1" applyFont="1" applyBorder="1" applyAlignment="1">
      <alignment horizontal="center"/>
    </xf>
    <xf numFmtId="49" fontId="11" fillId="0" borderId="29" xfId="0" applyNumberFormat="1" applyFont="1" applyBorder="1" applyAlignment="1">
      <alignment horizontal="center"/>
    </xf>
    <xf numFmtId="4" fontId="11" fillId="0" borderId="20" xfId="0" applyNumberFormat="1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4" fontId="11" fillId="0" borderId="29" xfId="0" applyNumberFormat="1" applyFont="1" applyBorder="1" applyAlignment="1">
      <alignment horizontal="center"/>
    </xf>
    <xf numFmtId="49" fontId="11" fillId="0" borderId="20" xfId="0" applyNumberFormat="1" applyFont="1" applyBorder="1" applyAlignment="1">
      <alignment horizontal="center" wrapText="1"/>
    </xf>
    <xf numFmtId="49" fontId="11" fillId="0" borderId="6" xfId="0" applyNumberFormat="1" applyFont="1" applyBorder="1" applyAlignment="1">
      <alignment horizontal="center" wrapText="1"/>
    </xf>
    <xf numFmtId="49" fontId="11" fillId="0" borderId="29" xfId="0" applyNumberFormat="1" applyFont="1" applyBorder="1" applyAlignment="1">
      <alignment horizontal="center" wrapText="1"/>
    </xf>
    <xf numFmtId="4" fontId="11" fillId="0" borderId="0" xfId="0" applyNumberFormat="1" applyFont="1" applyBorder="1" applyAlignment="1"/>
    <xf numFmtId="49" fontId="11" fillId="0" borderId="21" xfId="0" applyNumberFormat="1" applyFont="1" applyBorder="1" applyAlignment="1">
      <alignment horizontal="left"/>
    </xf>
    <xf numFmtId="4" fontId="14" fillId="0" borderId="20" xfId="0" applyNumberFormat="1" applyFont="1" applyBorder="1" applyAlignment="1">
      <alignment horizontal="center"/>
    </xf>
    <xf numFmtId="4" fontId="14" fillId="0" borderId="6" xfId="0" applyNumberFormat="1" applyFont="1" applyBorder="1" applyAlignment="1">
      <alignment horizontal="center"/>
    </xf>
    <xf numFmtId="4" fontId="14" fillId="0" borderId="29" xfId="0" applyNumberFormat="1" applyFont="1" applyBorder="1" applyAlignment="1">
      <alignment horizontal="center"/>
    </xf>
    <xf numFmtId="0" fontId="11" fillId="0" borderId="5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4" fontId="15" fillId="0" borderId="21" xfId="0" applyNumberFormat="1" applyFont="1" applyBorder="1" applyAlignment="1">
      <alignment horizontal="center"/>
    </xf>
    <xf numFmtId="0" fontId="11" fillId="0" borderId="48" xfId="0" applyFont="1" applyBorder="1"/>
    <xf numFmtId="0" fontId="11" fillId="0" borderId="49" xfId="0" applyFont="1" applyBorder="1"/>
    <xf numFmtId="0" fontId="10" fillId="0" borderId="34" xfId="0" applyFont="1" applyBorder="1"/>
    <xf numFmtId="0" fontId="10" fillId="0" borderId="47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1" fillId="0" borderId="50" xfId="0" applyFont="1" applyBorder="1" applyAlignment="1">
      <alignment horizontal="left"/>
    </xf>
    <xf numFmtId="0" fontId="11" fillId="0" borderId="51" xfId="0" applyFont="1" applyBorder="1" applyAlignment="1">
      <alignment horizontal="left"/>
    </xf>
    <xf numFmtId="0" fontId="11" fillId="0" borderId="52" xfId="0" applyFont="1" applyBorder="1" applyAlignment="1">
      <alignment horizontal="left"/>
    </xf>
    <xf numFmtId="0" fontId="11" fillId="0" borderId="50" xfId="0" applyFont="1" applyFill="1" applyBorder="1" applyAlignment="1">
      <alignment wrapText="1"/>
    </xf>
    <xf numFmtId="0" fontId="11" fillId="0" borderId="51" xfId="0" applyFont="1" applyFill="1" applyBorder="1" applyAlignment="1">
      <alignment wrapText="1"/>
    </xf>
    <xf numFmtId="49" fontId="11" fillId="0" borderId="21" xfId="0" applyNumberFormat="1" applyFont="1" applyFill="1" applyBorder="1" applyAlignment="1">
      <alignment horizontal="center"/>
    </xf>
    <xf numFmtId="4" fontId="11" fillId="0" borderId="20" xfId="0" applyNumberFormat="1" applyFont="1" applyFill="1" applyBorder="1" applyAlignment="1">
      <alignment horizontal="center"/>
    </xf>
    <xf numFmtId="4" fontId="11" fillId="0" borderId="6" xfId="0" applyNumberFormat="1" applyFont="1" applyFill="1" applyBorder="1" applyAlignment="1">
      <alignment horizontal="center"/>
    </xf>
    <xf numFmtId="4" fontId="11" fillId="0" borderId="29" xfId="0" applyNumberFormat="1" applyFont="1" applyFill="1" applyBorder="1" applyAlignment="1">
      <alignment horizontal="center"/>
    </xf>
    <xf numFmtId="4" fontId="11" fillId="0" borderId="21" xfId="0" applyNumberFormat="1" applyFont="1" applyFill="1" applyBorder="1" applyAlignment="1">
      <alignment horizontal="center"/>
    </xf>
    <xf numFmtId="0" fontId="11" fillId="0" borderId="53" xfId="0" applyFont="1" applyFill="1" applyBorder="1" applyAlignment="1">
      <alignment horizontal="left" wrapText="1"/>
    </xf>
    <xf numFmtId="0" fontId="11" fillId="0" borderId="54" xfId="0" applyFont="1" applyFill="1" applyBorder="1" applyAlignment="1">
      <alignment horizontal="left" wrapText="1"/>
    </xf>
    <xf numFmtId="0" fontId="11" fillId="0" borderId="55" xfId="0" applyFont="1" applyFill="1" applyBorder="1" applyAlignment="1">
      <alignment horizontal="left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8" fillId="0" borderId="0" xfId="0" applyFont="1" applyAlignment="1">
      <alignment horizontal="left"/>
    </xf>
    <xf numFmtId="0" fontId="10" fillId="0" borderId="27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1" fillId="0" borderId="5" xfId="0" applyFont="1" applyBorder="1" applyAlignment="1">
      <alignment horizontal="center"/>
    </xf>
    <xf numFmtId="0" fontId="11" fillId="0" borderId="0" xfId="0" applyFont="1"/>
    <xf numFmtId="0" fontId="11" fillId="0" borderId="0" xfId="0" applyFont="1" applyBorder="1"/>
    <xf numFmtId="0" fontId="18" fillId="0" borderId="27" xfId="0" applyFont="1" applyBorder="1" applyAlignment="1">
      <alignment horizontal="center" vertical="top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1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1" fillId="0" borderId="0" xfId="0" applyFont="1" applyAlignment="1">
      <alignment horizontal="right"/>
    </xf>
    <xf numFmtId="49" fontId="11" fillId="0" borderId="5" xfId="0" applyNumberFormat="1" applyFont="1" applyBorder="1" applyAlignment="1">
      <alignment horizontal="center"/>
    </xf>
    <xf numFmtId="0" fontId="11" fillId="0" borderId="0" xfId="0" applyFont="1"/>
    <xf numFmtId="49" fontId="11" fillId="0" borderId="5" xfId="0" applyNumberFormat="1" applyFont="1" applyBorder="1" applyAlignment="1">
      <alignment horizontal="lef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0"/>
  <sheetViews>
    <sheetView showGridLines="0" tabSelected="1" zoomScale="80" zoomScaleNormal="80" workbookViewId="0">
      <selection activeCell="L24" sqref="L24"/>
    </sheetView>
  </sheetViews>
  <sheetFormatPr defaultRowHeight="12.75" customHeight="1" x14ac:dyDescent="0.2"/>
  <cols>
    <col min="1" max="1" width="45.5703125" style="5" customWidth="1"/>
    <col min="2" max="2" width="6.140625" style="5" customWidth="1"/>
    <col min="3" max="3" width="40.7109375" style="5" customWidth="1"/>
    <col min="4" max="4" width="21" style="5" customWidth="1"/>
    <col min="5" max="5" width="18.7109375" style="64" customWidth="1"/>
    <col min="6" max="6" width="18.7109375" style="5" customWidth="1"/>
  </cols>
  <sheetData>
    <row r="1" spans="1:6" x14ac:dyDescent="0.2">
      <c r="A1" s="81"/>
      <c r="B1" s="81"/>
      <c r="C1" s="81"/>
      <c r="D1" s="81"/>
      <c r="E1" s="61"/>
      <c r="F1" s="6"/>
    </row>
    <row r="2" spans="1:6" ht="16.899999999999999" customHeight="1" x14ac:dyDescent="0.2">
      <c r="A2" s="80" t="s">
        <v>0</v>
      </c>
      <c r="B2" s="80"/>
      <c r="C2" s="80"/>
      <c r="D2" s="80"/>
      <c r="E2" s="7"/>
      <c r="F2" s="8" t="s">
        <v>1</v>
      </c>
    </row>
    <row r="3" spans="1:6" x14ac:dyDescent="0.2">
      <c r="A3" s="3"/>
      <c r="B3" s="3"/>
      <c r="C3" s="3"/>
      <c r="D3" s="3"/>
      <c r="E3" s="9" t="s">
        <v>2</v>
      </c>
      <c r="F3" s="10" t="s">
        <v>3</v>
      </c>
    </row>
    <row r="4" spans="1:6" x14ac:dyDescent="0.2">
      <c r="A4" s="82" t="s">
        <v>361</v>
      </c>
      <c r="B4" s="82"/>
      <c r="C4" s="82"/>
      <c r="D4" s="82"/>
      <c r="E4" s="7" t="s">
        <v>4</v>
      </c>
      <c r="F4" s="11">
        <v>44713</v>
      </c>
    </row>
    <row r="5" spans="1:6" x14ac:dyDescent="0.2">
      <c r="A5" s="4"/>
      <c r="B5" s="4"/>
      <c r="C5" s="4"/>
      <c r="D5" s="4"/>
      <c r="E5" s="7" t="s">
        <v>6</v>
      </c>
      <c r="F5" s="12" t="s">
        <v>17</v>
      </c>
    </row>
    <row r="6" spans="1:6" x14ac:dyDescent="0.2">
      <c r="A6" s="3" t="s">
        <v>7</v>
      </c>
      <c r="B6" s="83" t="s">
        <v>13</v>
      </c>
      <c r="C6" s="84"/>
      <c r="D6" s="84"/>
      <c r="E6" s="7" t="s">
        <v>8</v>
      </c>
      <c r="F6" s="12" t="s">
        <v>18</v>
      </c>
    </row>
    <row r="7" spans="1:6" ht="24.6" customHeight="1" x14ac:dyDescent="0.2">
      <c r="A7" s="3" t="s">
        <v>9</v>
      </c>
      <c r="B7" s="85" t="s">
        <v>14</v>
      </c>
      <c r="C7" s="85"/>
      <c r="D7" s="85"/>
      <c r="E7" s="7" t="s">
        <v>10</v>
      </c>
      <c r="F7" s="13" t="s">
        <v>19</v>
      </c>
    </row>
    <row r="8" spans="1:6" x14ac:dyDescent="0.2">
      <c r="A8" s="3" t="s">
        <v>15</v>
      </c>
      <c r="B8" s="3"/>
      <c r="C8" s="3"/>
      <c r="D8" s="4"/>
      <c r="E8" s="7"/>
      <c r="F8" s="14"/>
    </row>
    <row r="9" spans="1:6" x14ac:dyDescent="0.2">
      <c r="A9" s="3" t="s">
        <v>16</v>
      </c>
      <c r="B9" s="3"/>
      <c r="C9" s="15"/>
      <c r="D9" s="4"/>
      <c r="E9" s="7" t="s">
        <v>11</v>
      </c>
      <c r="F9" s="16" t="s">
        <v>12</v>
      </c>
    </row>
    <row r="10" spans="1:6" ht="20.25" customHeight="1" x14ac:dyDescent="0.2">
      <c r="A10" s="80" t="s">
        <v>20</v>
      </c>
      <c r="B10" s="80"/>
      <c r="C10" s="80"/>
      <c r="D10" s="80"/>
      <c r="E10" s="17"/>
      <c r="F10" s="18"/>
    </row>
    <row r="11" spans="1:6" ht="4.1500000000000004" customHeight="1" x14ac:dyDescent="0.2">
      <c r="A11" s="71" t="s">
        <v>21</v>
      </c>
      <c r="B11" s="65" t="s">
        <v>22</v>
      </c>
      <c r="C11" s="65" t="s">
        <v>23</v>
      </c>
      <c r="D11" s="68" t="s">
        <v>24</v>
      </c>
      <c r="E11" s="77" t="s">
        <v>25</v>
      </c>
      <c r="F11" s="74" t="s">
        <v>26</v>
      </c>
    </row>
    <row r="12" spans="1:6" ht="3.6" customHeight="1" x14ac:dyDescent="0.2">
      <c r="A12" s="72"/>
      <c r="B12" s="66"/>
      <c r="C12" s="66"/>
      <c r="D12" s="69"/>
      <c r="E12" s="78"/>
      <c r="F12" s="75"/>
    </row>
    <row r="13" spans="1:6" ht="3" customHeight="1" x14ac:dyDescent="0.2">
      <c r="A13" s="72"/>
      <c r="B13" s="66"/>
      <c r="C13" s="66"/>
      <c r="D13" s="69"/>
      <c r="E13" s="78"/>
      <c r="F13" s="75"/>
    </row>
    <row r="14" spans="1:6" ht="3" customHeight="1" x14ac:dyDescent="0.2">
      <c r="A14" s="72"/>
      <c r="B14" s="66"/>
      <c r="C14" s="66"/>
      <c r="D14" s="69"/>
      <c r="E14" s="78"/>
      <c r="F14" s="75"/>
    </row>
    <row r="15" spans="1:6" ht="3" customHeight="1" x14ac:dyDescent="0.2">
      <c r="A15" s="72"/>
      <c r="B15" s="66"/>
      <c r="C15" s="66"/>
      <c r="D15" s="69"/>
      <c r="E15" s="78"/>
      <c r="F15" s="75"/>
    </row>
    <row r="16" spans="1:6" ht="3" customHeight="1" x14ac:dyDescent="0.2">
      <c r="A16" s="72"/>
      <c r="B16" s="66"/>
      <c r="C16" s="66"/>
      <c r="D16" s="69"/>
      <c r="E16" s="78"/>
      <c r="F16" s="75"/>
    </row>
    <row r="17" spans="1:6" ht="23.25" customHeight="1" x14ac:dyDescent="0.2">
      <c r="A17" s="73"/>
      <c r="B17" s="67"/>
      <c r="C17" s="67"/>
      <c r="D17" s="70"/>
      <c r="E17" s="79"/>
      <c r="F17" s="76"/>
    </row>
    <row r="18" spans="1:6" ht="12.6" customHeight="1" thickBot="1" x14ac:dyDescent="0.25">
      <c r="A18" s="45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ht="21" customHeight="1" x14ac:dyDescent="0.2">
      <c r="A19" s="46" t="s">
        <v>30</v>
      </c>
      <c r="B19" s="40" t="s">
        <v>31</v>
      </c>
      <c r="C19" s="33" t="s">
        <v>32</v>
      </c>
      <c r="D19" s="34">
        <f>D21+D180</f>
        <v>308906300</v>
      </c>
      <c r="E19" s="35">
        <f>E21+E180</f>
        <v>88789983.200000018</v>
      </c>
      <c r="F19" s="34">
        <f>IF(OR(D19="-",IF(E19="-",0,E19)&gt;=IF(D19="-",0,D19)),"-",IF(D19="-",0,D19)-IF(E19="-",0,E19))</f>
        <v>220116316.79999998</v>
      </c>
    </row>
    <row r="20" spans="1:6" s="1" customFormat="1" ht="18.75" customHeight="1" x14ac:dyDescent="0.2">
      <c r="A20" s="46" t="s">
        <v>33</v>
      </c>
      <c r="B20" s="41"/>
      <c r="C20" s="36"/>
      <c r="D20" s="37"/>
      <c r="E20" s="62"/>
      <c r="F20" s="38"/>
    </row>
    <row r="21" spans="1:6" s="1" customFormat="1" ht="18.75" customHeight="1" x14ac:dyDescent="0.2">
      <c r="A21" s="46" t="s">
        <v>34</v>
      </c>
      <c r="B21" s="52" t="s">
        <v>31</v>
      </c>
      <c r="C21" s="51" t="s">
        <v>35</v>
      </c>
      <c r="D21" s="35">
        <f>D22+D50+D73+D111+D127+D131+D148+D169+D60</f>
        <v>148116500</v>
      </c>
      <c r="E21" s="35">
        <f>E22+E50+E73+E111+E127+E131+E148+E169+E60+E107</f>
        <v>47061788.340000011</v>
      </c>
      <c r="F21" s="53">
        <f t="shared" ref="F21:F73" si="0">IF(OR(D21="-",IF(E21="-",0,E21)&gt;=IF(D21="-",0,D21)),"-",IF(D21="-",0,D21)-IF(E21="-",0,E21))</f>
        <v>101054711.66</v>
      </c>
    </row>
    <row r="22" spans="1:6" s="1" customFormat="1" ht="18" customHeight="1" x14ac:dyDescent="0.2">
      <c r="A22" s="46" t="s">
        <v>36</v>
      </c>
      <c r="B22" s="42" t="s">
        <v>31</v>
      </c>
      <c r="C22" s="24" t="s">
        <v>159</v>
      </c>
      <c r="D22" s="25">
        <f>D23</f>
        <v>65578700</v>
      </c>
      <c r="E22" s="25">
        <f>E23</f>
        <v>23088692.350000001</v>
      </c>
      <c r="F22" s="26">
        <f t="shared" si="0"/>
        <v>42490007.649999999</v>
      </c>
    </row>
    <row r="23" spans="1:6" s="1" customFormat="1" ht="20.45" customHeight="1" x14ac:dyDescent="0.2">
      <c r="A23" s="46" t="s">
        <v>37</v>
      </c>
      <c r="B23" s="42" t="s">
        <v>31</v>
      </c>
      <c r="C23" s="24" t="s">
        <v>160</v>
      </c>
      <c r="D23" s="27">
        <f>FIO+D32</f>
        <v>65578700</v>
      </c>
      <c r="E23" s="25">
        <f>E24+E32+E40+E45+E47</f>
        <v>23088692.350000001</v>
      </c>
      <c r="F23" s="26">
        <f t="shared" si="0"/>
        <v>42490007.649999999</v>
      </c>
    </row>
    <row r="24" spans="1:6" s="1" customFormat="1" ht="90" customHeight="1" x14ac:dyDescent="0.2">
      <c r="A24" s="46" t="s">
        <v>38</v>
      </c>
      <c r="B24" s="42" t="s">
        <v>31</v>
      </c>
      <c r="C24" s="24" t="s">
        <v>161</v>
      </c>
      <c r="D24" s="27">
        <v>64922900</v>
      </c>
      <c r="E24" s="25">
        <f>E25+E26+E27+E28</f>
        <v>22386142.620000001</v>
      </c>
      <c r="F24" s="26">
        <f t="shared" si="0"/>
        <v>42536757.379999995</v>
      </c>
    </row>
    <row r="25" spans="1:6" s="1" customFormat="1" ht="141" customHeight="1" x14ac:dyDescent="0.2">
      <c r="A25" s="47" t="s">
        <v>39</v>
      </c>
      <c r="B25" s="42" t="s">
        <v>31</v>
      </c>
      <c r="C25" s="24" t="s">
        <v>162</v>
      </c>
      <c r="D25" s="27" t="s">
        <v>40</v>
      </c>
      <c r="E25" s="25">
        <v>22344530.969999999</v>
      </c>
      <c r="F25" s="26" t="str">
        <f t="shared" si="0"/>
        <v>-</v>
      </c>
    </row>
    <row r="26" spans="1:6" s="1" customFormat="1" ht="101.45" customHeight="1" x14ac:dyDescent="0.2">
      <c r="A26" s="47" t="s">
        <v>41</v>
      </c>
      <c r="B26" s="42" t="s">
        <v>31</v>
      </c>
      <c r="C26" s="24" t="s">
        <v>163</v>
      </c>
      <c r="D26" s="27" t="s">
        <v>40</v>
      </c>
      <c r="E26" s="25">
        <v>45966.96</v>
      </c>
      <c r="F26" s="26" t="str">
        <f t="shared" si="0"/>
        <v>-</v>
      </c>
    </row>
    <row r="27" spans="1:6" s="1" customFormat="1" ht="129" customHeight="1" x14ac:dyDescent="0.2">
      <c r="A27" s="47" t="s">
        <v>42</v>
      </c>
      <c r="B27" s="42" t="s">
        <v>31</v>
      </c>
      <c r="C27" s="24" t="s">
        <v>164</v>
      </c>
      <c r="D27" s="27" t="s">
        <v>40</v>
      </c>
      <c r="E27" s="25">
        <v>-3107.31</v>
      </c>
      <c r="F27" s="26" t="str">
        <f t="shared" si="0"/>
        <v>-</v>
      </c>
    </row>
    <row r="28" spans="1:6" s="1" customFormat="1" ht="108" customHeight="1" x14ac:dyDescent="0.2">
      <c r="A28" s="47" t="s">
        <v>142</v>
      </c>
      <c r="B28" s="42" t="s">
        <v>31</v>
      </c>
      <c r="C28" s="24" t="s">
        <v>143</v>
      </c>
      <c r="D28" s="27" t="s">
        <v>40</v>
      </c>
      <c r="E28" s="25">
        <v>-1248</v>
      </c>
      <c r="F28" s="26" t="str">
        <f t="shared" si="0"/>
        <v>-</v>
      </c>
    </row>
    <row r="29" spans="1:6" s="2" customFormat="1" ht="71.45" hidden="1" customHeight="1" x14ac:dyDescent="0.2">
      <c r="A29" s="48" t="s">
        <v>151</v>
      </c>
      <c r="B29" s="43" t="s">
        <v>31</v>
      </c>
      <c r="C29" s="28" t="s">
        <v>165</v>
      </c>
      <c r="D29" s="25" t="s">
        <v>40</v>
      </c>
      <c r="E29" s="25">
        <v>0</v>
      </c>
      <c r="F29" s="29" t="str">
        <f t="shared" si="0"/>
        <v>-</v>
      </c>
    </row>
    <row r="30" spans="1:6" s="2" customFormat="1" ht="71.45" hidden="1" customHeight="1" x14ac:dyDescent="0.2">
      <c r="A30" s="48"/>
      <c r="B30" s="43"/>
      <c r="C30" s="24" t="s">
        <v>165</v>
      </c>
      <c r="D30" s="27" t="s">
        <v>40</v>
      </c>
      <c r="E30" s="25">
        <v>0</v>
      </c>
      <c r="F30" s="29" t="str">
        <f t="shared" si="0"/>
        <v>-</v>
      </c>
    </row>
    <row r="31" spans="1:6" s="2" customFormat="1" ht="90" hidden="1" customHeight="1" x14ac:dyDescent="0.2">
      <c r="A31" s="47" t="s">
        <v>151</v>
      </c>
      <c r="B31" s="42" t="s">
        <v>31</v>
      </c>
      <c r="C31" s="24" t="s">
        <v>165</v>
      </c>
      <c r="D31" s="27" t="s">
        <v>40</v>
      </c>
      <c r="E31" s="25">
        <v>-3.43</v>
      </c>
      <c r="F31" s="29" t="str">
        <f t="shared" si="0"/>
        <v>-</v>
      </c>
    </row>
    <row r="32" spans="1:6" s="1" customFormat="1" ht="126.75" customHeight="1" x14ac:dyDescent="0.2">
      <c r="A32" s="47" t="s">
        <v>43</v>
      </c>
      <c r="B32" s="42" t="s">
        <v>31</v>
      </c>
      <c r="C32" s="24" t="s">
        <v>166</v>
      </c>
      <c r="D32" s="27">
        <v>655800</v>
      </c>
      <c r="E32" s="25">
        <f>E33+E34+E35+E36+E37+E38+E39</f>
        <v>217296.96</v>
      </c>
      <c r="F32" s="26">
        <f t="shared" si="0"/>
        <v>438503.04000000004</v>
      </c>
    </row>
    <row r="33" spans="1:6" s="1" customFormat="1" ht="172.5" customHeight="1" x14ac:dyDescent="0.2">
      <c r="A33" s="47" t="s">
        <v>44</v>
      </c>
      <c r="B33" s="42" t="s">
        <v>31</v>
      </c>
      <c r="C33" s="24" t="s">
        <v>167</v>
      </c>
      <c r="D33" s="27"/>
      <c r="E33" s="25">
        <v>217091.09</v>
      </c>
      <c r="F33" s="26" t="str">
        <f t="shared" si="0"/>
        <v>-</v>
      </c>
    </row>
    <row r="34" spans="1:6" s="1" customFormat="1" ht="147.75" customHeight="1" x14ac:dyDescent="0.2">
      <c r="A34" s="47" t="s">
        <v>45</v>
      </c>
      <c r="B34" s="42" t="s">
        <v>31</v>
      </c>
      <c r="C34" s="24" t="s">
        <v>168</v>
      </c>
      <c r="D34" s="27" t="s">
        <v>40</v>
      </c>
      <c r="E34" s="25">
        <v>115.87</v>
      </c>
      <c r="F34" s="26" t="str">
        <f t="shared" si="0"/>
        <v>-</v>
      </c>
    </row>
    <row r="35" spans="1:6" s="1" customFormat="1" ht="140.25" hidden="1" x14ac:dyDescent="0.2">
      <c r="A35" s="47" t="s">
        <v>46</v>
      </c>
      <c r="B35" s="42" t="s">
        <v>31</v>
      </c>
      <c r="C35" s="24" t="s">
        <v>169</v>
      </c>
      <c r="D35" s="27" t="s">
        <v>40</v>
      </c>
      <c r="E35" s="25">
        <v>0</v>
      </c>
      <c r="F35" s="26" t="str">
        <f t="shared" si="0"/>
        <v>-</v>
      </c>
    </row>
    <row r="36" spans="1:6" s="1" customFormat="1" ht="95.45" hidden="1" customHeight="1" x14ac:dyDescent="0.2">
      <c r="A36" s="47" t="s">
        <v>150</v>
      </c>
      <c r="B36" s="42"/>
      <c r="C36" s="24" t="s">
        <v>149</v>
      </c>
      <c r="D36" s="27" t="s">
        <v>40</v>
      </c>
      <c r="E36" s="25">
        <v>0</v>
      </c>
      <c r="F36" s="26"/>
    </row>
    <row r="37" spans="1:6" s="2" customFormat="1" ht="155.44999999999999" hidden="1" customHeight="1" x14ac:dyDescent="0.2">
      <c r="A37" s="48" t="s">
        <v>313</v>
      </c>
      <c r="B37" s="43" t="s">
        <v>31</v>
      </c>
      <c r="C37" s="28" t="s">
        <v>169</v>
      </c>
      <c r="D37" s="25" t="s">
        <v>40</v>
      </c>
      <c r="E37" s="25">
        <v>0</v>
      </c>
      <c r="F37" s="29" t="s">
        <v>40</v>
      </c>
    </row>
    <row r="38" spans="1:6" s="2" customFormat="1" ht="171" customHeight="1" x14ac:dyDescent="0.2">
      <c r="A38" s="48" t="s">
        <v>46</v>
      </c>
      <c r="B38" s="43" t="s">
        <v>31</v>
      </c>
      <c r="C38" s="28" t="s">
        <v>169</v>
      </c>
      <c r="D38" s="25" t="s">
        <v>40</v>
      </c>
      <c r="E38" s="25">
        <v>99</v>
      </c>
      <c r="F38" s="29"/>
    </row>
    <row r="39" spans="1:6" s="2" customFormat="1" ht="149.25" customHeight="1" x14ac:dyDescent="0.2">
      <c r="A39" s="48" t="s">
        <v>352</v>
      </c>
      <c r="B39" s="43" t="s">
        <v>31</v>
      </c>
      <c r="C39" s="28" t="s">
        <v>353</v>
      </c>
      <c r="D39" s="25" t="s">
        <v>40</v>
      </c>
      <c r="E39" s="25">
        <v>-9</v>
      </c>
      <c r="F39" s="29"/>
    </row>
    <row r="40" spans="1:6" s="1" customFormat="1" ht="66" customHeight="1" x14ac:dyDescent="0.2">
      <c r="A40" s="46" t="s">
        <v>47</v>
      </c>
      <c r="B40" s="42" t="s">
        <v>31</v>
      </c>
      <c r="C40" s="24" t="s">
        <v>170</v>
      </c>
      <c r="D40" s="27" t="s">
        <v>40</v>
      </c>
      <c r="E40" s="25">
        <f>E41+E42+E43+E44</f>
        <v>367641.58</v>
      </c>
      <c r="F40" s="26" t="str">
        <f t="shared" si="0"/>
        <v>-</v>
      </c>
    </row>
    <row r="41" spans="1:6" s="1" customFormat="1" ht="89.25" customHeight="1" x14ac:dyDescent="0.2">
      <c r="A41" s="46" t="s">
        <v>48</v>
      </c>
      <c r="B41" s="42" t="s">
        <v>31</v>
      </c>
      <c r="C41" s="24" t="s">
        <v>171</v>
      </c>
      <c r="D41" s="27" t="s">
        <v>40</v>
      </c>
      <c r="E41" s="25">
        <v>365898.42</v>
      </c>
      <c r="F41" s="26" t="str">
        <f t="shared" si="0"/>
        <v>-</v>
      </c>
    </row>
    <row r="42" spans="1:6" s="1" customFormat="1" ht="63.75" customHeight="1" x14ac:dyDescent="0.2">
      <c r="A42" s="46" t="s">
        <v>49</v>
      </c>
      <c r="B42" s="42" t="s">
        <v>31</v>
      </c>
      <c r="C42" s="24" t="s">
        <v>172</v>
      </c>
      <c r="D42" s="27" t="s">
        <v>40</v>
      </c>
      <c r="E42" s="25">
        <v>1437.45</v>
      </c>
      <c r="F42" s="26" t="str">
        <f t="shared" si="0"/>
        <v>-</v>
      </c>
    </row>
    <row r="43" spans="1:6" s="1" customFormat="1" ht="87.75" customHeight="1" x14ac:dyDescent="0.2">
      <c r="A43" s="46" t="s">
        <v>50</v>
      </c>
      <c r="B43" s="42" t="s">
        <v>31</v>
      </c>
      <c r="C43" s="24" t="s">
        <v>173</v>
      </c>
      <c r="D43" s="27" t="s">
        <v>40</v>
      </c>
      <c r="E43" s="25">
        <v>305.70999999999998</v>
      </c>
      <c r="F43" s="26" t="str">
        <f t="shared" si="0"/>
        <v>-</v>
      </c>
    </row>
    <row r="44" spans="1:6" s="1" customFormat="1" ht="51" hidden="1" x14ac:dyDescent="0.2">
      <c r="A44" s="46" t="s">
        <v>51</v>
      </c>
      <c r="B44" s="42" t="s">
        <v>31</v>
      </c>
      <c r="C44" s="24" t="s">
        <v>174</v>
      </c>
      <c r="D44" s="27" t="s">
        <v>40</v>
      </c>
      <c r="E44" s="25">
        <v>0</v>
      </c>
      <c r="F44" s="26" t="str">
        <f t="shared" si="0"/>
        <v>-</v>
      </c>
    </row>
    <row r="45" spans="1:6" s="2" customFormat="1" ht="65.25" hidden="1" customHeight="1" x14ac:dyDescent="0.2">
      <c r="A45" s="49" t="s">
        <v>144</v>
      </c>
      <c r="B45" s="43" t="s">
        <v>31</v>
      </c>
      <c r="C45" s="28" t="s">
        <v>175</v>
      </c>
      <c r="D45" s="25" t="s">
        <v>40</v>
      </c>
      <c r="E45" s="25">
        <f>E46</f>
        <v>0</v>
      </c>
      <c r="F45" s="29"/>
    </row>
    <row r="46" spans="1:6" s="2" customFormat="1" ht="108" hidden="1" customHeight="1" x14ac:dyDescent="0.2">
      <c r="A46" s="49" t="s">
        <v>145</v>
      </c>
      <c r="B46" s="43" t="s">
        <v>31</v>
      </c>
      <c r="C46" s="28" t="s">
        <v>176</v>
      </c>
      <c r="D46" s="25" t="s">
        <v>40</v>
      </c>
      <c r="E46" s="25">
        <v>0</v>
      </c>
      <c r="F46" s="29" t="str">
        <f t="shared" si="0"/>
        <v>-</v>
      </c>
    </row>
    <row r="47" spans="1:6" s="2" customFormat="1" ht="118.5" customHeight="1" x14ac:dyDescent="0.2">
      <c r="A47" s="49" t="s">
        <v>326</v>
      </c>
      <c r="B47" s="42" t="s">
        <v>31</v>
      </c>
      <c r="C47" s="28" t="s">
        <v>327</v>
      </c>
      <c r="D47" s="25" t="s">
        <v>40</v>
      </c>
      <c r="E47" s="25">
        <f>E48+E49</f>
        <v>117611.19</v>
      </c>
      <c r="F47" s="29" t="str">
        <f t="shared" si="0"/>
        <v>-</v>
      </c>
    </row>
    <row r="48" spans="1:6" s="2" customFormat="1" ht="164.25" customHeight="1" x14ac:dyDescent="0.2">
      <c r="A48" s="49" t="s">
        <v>328</v>
      </c>
      <c r="B48" s="42" t="s">
        <v>31</v>
      </c>
      <c r="C48" s="28" t="s">
        <v>329</v>
      </c>
      <c r="D48" s="25" t="s">
        <v>40</v>
      </c>
      <c r="E48" s="25">
        <v>117611.19</v>
      </c>
      <c r="F48" s="29" t="str">
        <f t="shared" si="0"/>
        <v>-</v>
      </c>
    </row>
    <row r="49" spans="1:6" s="2" customFormat="1" ht="132" hidden="1" customHeight="1" x14ac:dyDescent="0.2">
      <c r="A49" s="49" t="s">
        <v>335</v>
      </c>
      <c r="B49" s="42" t="s">
        <v>31</v>
      </c>
      <c r="C49" s="28" t="s">
        <v>336</v>
      </c>
      <c r="D49" s="25" t="s">
        <v>40</v>
      </c>
      <c r="E49" s="25">
        <v>0</v>
      </c>
      <c r="F49" s="29" t="str">
        <f t="shared" si="0"/>
        <v>-</v>
      </c>
    </row>
    <row r="50" spans="1:6" s="1" customFormat="1" ht="52.5" customHeight="1" x14ac:dyDescent="0.2">
      <c r="A50" s="46" t="s">
        <v>52</v>
      </c>
      <c r="B50" s="42" t="s">
        <v>31</v>
      </c>
      <c r="C50" s="24" t="s">
        <v>177</v>
      </c>
      <c r="D50" s="25">
        <f>D51</f>
        <v>3025500</v>
      </c>
      <c r="E50" s="25">
        <f>E51</f>
        <v>1351836.25</v>
      </c>
      <c r="F50" s="26">
        <f t="shared" si="0"/>
        <v>1673663.75</v>
      </c>
    </row>
    <row r="51" spans="1:6" s="1" customFormat="1" ht="52.5" customHeight="1" x14ac:dyDescent="0.2">
      <c r="A51" s="46" t="s">
        <v>53</v>
      </c>
      <c r="B51" s="42" t="s">
        <v>31</v>
      </c>
      <c r="C51" s="24" t="s">
        <v>178</v>
      </c>
      <c r="D51" s="25">
        <f>D52+D54+D56+D58</f>
        <v>3025500</v>
      </c>
      <c r="E51" s="25">
        <f>E52+E54+E56+E58</f>
        <v>1351836.25</v>
      </c>
      <c r="F51" s="26">
        <f t="shared" si="0"/>
        <v>1673663.75</v>
      </c>
    </row>
    <row r="52" spans="1:6" s="1" customFormat="1" ht="91.5" customHeight="1" x14ac:dyDescent="0.2">
      <c r="A52" s="46" t="s">
        <v>54</v>
      </c>
      <c r="B52" s="42" t="s">
        <v>31</v>
      </c>
      <c r="C52" s="24" t="s">
        <v>179</v>
      </c>
      <c r="D52" s="27">
        <f>D53</f>
        <v>1367900</v>
      </c>
      <c r="E52" s="25">
        <f>E53</f>
        <v>661903.06000000006</v>
      </c>
      <c r="F52" s="26">
        <f t="shared" si="0"/>
        <v>705996.94</v>
      </c>
    </row>
    <row r="53" spans="1:6" s="1" customFormat="1" ht="129.75" customHeight="1" x14ac:dyDescent="0.2">
      <c r="A53" s="47" t="s">
        <v>55</v>
      </c>
      <c r="B53" s="42" t="s">
        <v>31</v>
      </c>
      <c r="C53" s="24" t="s">
        <v>180</v>
      </c>
      <c r="D53" s="27">
        <v>1367900</v>
      </c>
      <c r="E53" s="25">
        <v>661903.06000000006</v>
      </c>
      <c r="F53" s="26">
        <f t="shared" si="0"/>
        <v>705996.94</v>
      </c>
    </row>
    <row r="54" spans="1:6" s="1" customFormat="1" ht="103.5" customHeight="1" x14ac:dyDescent="0.2">
      <c r="A54" s="47" t="s">
        <v>56</v>
      </c>
      <c r="B54" s="42" t="s">
        <v>31</v>
      </c>
      <c r="C54" s="24" t="s">
        <v>181</v>
      </c>
      <c r="D54" s="27">
        <f>D55</f>
        <v>7600</v>
      </c>
      <c r="E54" s="25">
        <f>E55</f>
        <v>4096.97</v>
      </c>
      <c r="F54" s="26">
        <f t="shared" si="0"/>
        <v>3503.0299999999997</v>
      </c>
    </row>
    <row r="55" spans="1:6" s="1" customFormat="1" ht="140.25" customHeight="1" x14ac:dyDescent="0.2">
      <c r="A55" s="47" t="s">
        <v>57</v>
      </c>
      <c r="B55" s="42" t="s">
        <v>31</v>
      </c>
      <c r="C55" s="24" t="s">
        <v>182</v>
      </c>
      <c r="D55" s="27">
        <v>7600</v>
      </c>
      <c r="E55" s="25">
        <v>4096.97</v>
      </c>
      <c r="F55" s="26">
        <f t="shared" si="0"/>
        <v>3503.0299999999997</v>
      </c>
    </row>
    <row r="56" spans="1:6" s="1" customFormat="1" ht="84" customHeight="1" x14ac:dyDescent="0.2">
      <c r="A56" s="46" t="s">
        <v>58</v>
      </c>
      <c r="B56" s="42" t="s">
        <v>31</v>
      </c>
      <c r="C56" s="24" t="s">
        <v>183</v>
      </c>
      <c r="D56" s="27">
        <f>D57</f>
        <v>1821500</v>
      </c>
      <c r="E56" s="25">
        <f>E57</f>
        <v>767057.89</v>
      </c>
      <c r="F56" s="26">
        <f t="shared" si="0"/>
        <v>1054442.1099999999</v>
      </c>
    </row>
    <row r="57" spans="1:6" s="1" customFormat="1" ht="123.75" customHeight="1" x14ac:dyDescent="0.2">
      <c r="A57" s="47" t="s">
        <v>59</v>
      </c>
      <c r="B57" s="42" t="s">
        <v>31</v>
      </c>
      <c r="C57" s="24" t="s">
        <v>184</v>
      </c>
      <c r="D57" s="27">
        <v>1821500</v>
      </c>
      <c r="E57" s="25">
        <v>767057.89</v>
      </c>
      <c r="F57" s="26">
        <f t="shared" si="0"/>
        <v>1054442.1099999999</v>
      </c>
    </row>
    <row r="58" spans="1:6" s="1" customFormat="1" ht="85.5" customHeight="1" x14ac:dyDescent="0.2">
      <c r="A58" s="46" t="s">
        <v>60</v>
      </c>
      <c r="B58" s="42" t="s">
        <v>31</v>
      </c>
      <c r="C58" s="24" t="s">
        <v>185</v>
      </c>
      <c r="D58" s="27">
        <f>D59</f>
        <v>-171500</v>
      </c>
      <c r="E58" s="25">
        <f>E59</f>
        <v>-81221.67</v>
      </c>
      <c r="F58" s="26" t="str">
        <f t="shared" si="0"/>
        <v>-</v>
      </c>
    </row>
    <row r="59" spans="1:6" s="1" customFormat="1" ht="126" customHeight="1" x14ac:dyDescent="0.2">
      <c r="A59" s="47" t="s">
        <v>61</v>
      </c>
      <c r="B59" s="42" t="s">
        <v>31</v>
      </c>
      <c r="C59" s="24" t="s">
        <v>186</v>
      </c>
      <c r="D59" s="27">
        <v>-171500</v>
      </c>
      <c r="E59" s="25">
        <v>-81221.67</v>
      </c>
      <c r="F59" s="26" t="str">
        <f t="shared" si="0"/>
        <v>-</v>
      </c>
    </row>
    <row r="60" spans="1:6" s="1" customFormat="1" ht="17.45" customHeight="1" x14ac:dyDescent="0.2">
      <c r="A60" s="46" t="s">
        <v>62</v>
      </c>
      <c r="B60" s="42" t="s">
        <v>31</v>
      </c>
      <c r="C60" s="24" t="s">
        <v>187</v>
      </c>
      <c r="D60" s="27">
        <f>D61</f>
        <v>349500</v>
      </c>
      <c r="E60" s="25">
        <f>E61</f>
        <v>365807.31</v>
      </c>
      <c r="F60" s="26" t="str">
        <f t="shared" si="0"/>
        <v>-</v>
      </c>
    </row>
    <row r="61" spans="1:6" s="1" customFormat="1" ht="16.899999999999999" customHeight="1" x14ac:dyDescent="0.2">
      <c r="A61" s="46" t="s">
        <v>63</v>
      </c>
      <c r="B61" s="42" t="s">
        <v>31</v>
      </c>
      <c r="C61" s="24" t="s">
        <v>188</v>
      </c>
      <c r="D61" s="27">
        <f>D62</f>
        <v>349500</v>
      </c>
      <c r="E61" s="25">
        <f>E62+E66</f>
        <v>365807.31</v>
      </c>
      <c r="F61" s="26" t="str">
        <f t="shared" si="0"/>
        <v>-</v>
      </c>
    </row>
    <row r="62" spans="1:6" s="1" customFormat="1" ht="18.600000000000001" customHeight="1" x14ac:dyDescent="0.2">
      <c r="A62" s="46" t="s">
        <v>63</v>
      </c>
      <c r="B62" s="42" t="s">
        <v>31</v>
      </c>
      <c r="C62" s="24" t="s">
        <v>189</v>
      </c>
      <c r="D62" s="27">
        <v>349500</v>
      </c>
      <c r="E62" s="25">
        <f>E63+E64</f>
        <v>365807.31</v>
      </c>
      <c r="F62" s="26" t="str">
        <f t="shared" si="0"/>
        <v>-</v>
      </c>
    </row>
    <row r="63" spans="1:6" s="1" customFormat="1" ht="62.25" customHeight="1" x14ac:dyDescent="0.2">
      <c r="A63" s="46" t="s">
        <v>64</v>
      </c>
      <c r="B63" s="42" t="s">
        <v>31</v>
      </c>
      <c r="C63" s="24" t="s">
        <v>190</v>
      </c>
      <c r="D63" s="27" t="s">
        <v>40</v>
      </c>
      <c r="E63" s="25">
        <v>365806.5</v>
      </c>
      <c r="F63" s="26" t="str">
        <f t="shared" si="0"/>
        <v>-</v>
      </c>
    </row>
    <row r="64" spans="1:6" s="1" customFormat="1" ht="36" customHeight="1" x14ac:dyDescent="0.2">
      <c r="A64" s="46" t="s">
        <v>65</v>
      </c>
      <c r="B64" s="42" t="s">
        <v>31</v>
      </c>
      <c r="C64" s="24" t="s">
        <v>191</v>
      </c>
      <c r="D64" s="27" t="s">
        <v>40</v>
      </c>
      <c r="E64" s="25">
        <v>0.81</v>
      </c>
      <c r="F64" s="26" t="str">
        <f t="shared" si="0"/>
        <v>-</v>
      </c>
    </row>
    <row r="65" spans="1:6" s="1" customFormat="1" ht="38.450000000000003" hidden="1" customHeight="1" x14ac:dyDescent="0.2">
      <c r="A65" s="46" t="s">
        <v>253</v>
      </c>
      <c r="B65" s="42" t="s">
        <v>31</v>
      </c>
      <c r="C65" s="24" t="s">
        <v>254</v>
      </c>
      <c r="D65" s="27" t="s">
        <v>40</v>
      </c>
      <c r="E65" s="25">
        <v>0</v>
      </c>
      <c r="F65" s="26" t="str">
        <f t="shared" si="0"/>
        <v>-</v>
      </c>
    </row>
    <row r="66" spans="1:6" s="2" customFormat="1" ht="34.15" hidden="1" customHeight="1" x14ac:dyDescent="0.2">
      <c r="A66" s="49" t="s">
        <v>257</v>
      </c>
      <c r="B66" s="43" t="s">
        <v>31</v>
      </c>
      <c r="C66" s="28" t="s">
        <v>258</v>
      </c>
      <c r="D66" s="25" t="s">
        <v>40</v>
      </c>
      <c r="E66" s="25">
        <f>E67</f>
        <v>0</v>
      </c>
      <c r="F66" s="26" t="str">
        <f t="shared" si="0"/>
        <v>-</v>
      </c>
    </row>
    <row r="67" spans="1:6" s="1" customFormat="1" ht="38.450000000000003" hidden="1" customHeight="1" x14ac:dyDescent="0.2">
      <c r="A67" s="46" t="s">
        <v>255</v>
      </c>
      <c r="B67" s="42" t="s">
        <v>31</v>
      </c>
      <c r="C67" s="24" t="s">
        <v>256</v>
      </c>
      <c r="D67" s="27" t="s">
        <v>40</v>
      </c>
      <c r="E67" s="25">
        <v>0</v>
      </c>
      <c r="F67" s="26" t="str">
        <f t="shared" si="0"/>
        <v>-</v>
      </c>
    </row>
    <row r="68" spans="1:6" s="1" customFormat="1" ht="60" hidden="1" customHeight="1" x14ac:dyDescent="0.2">
      <c r="A68" s="46" t="s">
        <v>64</v>
      </c>
      <c r="B68" s="42" t="s">
        <v>31</v>
      </c>
      <c r="C68" s="24" t="s">
        <v>190</v>
      </c>
      <c r="D68" s="27" t="s">
        <v>40</v>
      </c>
      <c r="E68" s="25">
        <v>0</v>
      </c>
      <c r="F68" s="26" t="str">
        <f t="shared" si="0"/>
        <v>-</v>
      </c>
    </row>
    <row r="69" spans="1:6" s="1" customFormat="1" ht="34.15" hidden="1" customHeight="1" x14ac:dyDescent="0.2">
      <c r="A69" s="46" t="s">
        <v>65</v>
      </c>
      <c r="B69" s="42" t="s">
        <v>31</v>
      </c>
      <c r="C69" s="24" t="s">
        <v>191</v>
      </c>
      <c r="D69" s="27" t="s">
        <v>40</v>
      </c>
      <c r="E69" s="25">
        <v>0</v>
      </c>
      <c r="F69" s="26" t="str">
        <f t="shared" si="0"/>
        <v>-</v>
      </c>
    </row>
    <row r="70" spans="1:6" s="1" customFormat="1" ht="53.45" hidden="1" customHeight="1" x14ac:dyDescent="0.2">
      <c r="A70" s="46" t="s">
        <v>253</v>
      </c>
      <c r="B70" s="42" t="s">
        <v>31</v>
      </c>
      <c r="C70" s="24" t="s">
        <v>305</v>
      </c>
      <c r="D70" s="27" t="s">
        <v>40</v>
      </c>
      <c r="E70" s="25">
        <v>0</v>
      </c>
      <c r="F70" s="26" t="str">
        <f t="shared" si="0"/>
        <v>-</v>
      </c>
    </row>
    <row r="71" spans="1:6" s="1" customFormat="1" ht="34.9" hidden="1" customHeight="1" x14ac:dyDescent="0.2">
      <c r="A71" s="46" t="s">
        <v>65</v>
      </c>
      <c r="B71" s="42" t="s">
        <v>31</v>
      </c>
      <c r="C71" s="24" t="s">
        <v>191</v>
      </c>
      <c r="D71" s="27" t="s">
        <v>40</v>
      </c>
      <c r="E71" s="25">
        <v>0</v>
      </c>
      <c r="F71" s="26" t="str">
        <f t="shared" si="0"/>
        <v>-</v>
      </c>
    </row>
    <row r="72" spans="1:6" s="1" customFormat="1" ht="67.5" hidden="1" customHeight="1" x14ac:dyDescent="0.2">
      <c r="A72" s="46" t="s">
        <v>253</v>
      </c>
      <c r="B72" s="42" t="s">
        <v>31</v>
      </c>
      <c r="C72" s="24" t="s">
        <v>305</v>
      </c>
      <c r="D72" s="27" t="s">
        <v>40</v>
      </c>
      <c r="E72" s="25">
        <v>0</v>
      </c>
      <c r="F72" s="26" t="str">
        <f t="shared" si="0"/>
        <v>-</v>
      </c>
    </row>
    <row r="73" spans="1:6" s="1" customFormat="1" ht="19.149999999999999" customHeight="1" x14ac:dyDescent="0.2">
      <c r="A73" s="46" t="s">
        <v>66</v>
      </c>
      <c r="B73" s="42" t="s">
        <v>31</v>
      </c>
      <c r="C73" s="24" t="s">
        <v>192</v>
      </c>
      <c r="D73" s="25">
        <f>D74+D90+D80</f>
        <v>68751300</v>
      </c>
      <c r="E73" s="25">
        <f>E74+E90+E80</f>
        <v>14930782.060000001</v>
      </c>
      <c r="F73" s="26">
        <f t="shared" si="0"/>
        <v>53820517.939999998</v>
      </c>
    </row>
    <row r="74" spans="1:6" s="1" customFormat="1" ht="17.45" customHeight="1" x14ac:dyDescent="0.2">
      <c r="A74" s="46" t="s">
        <v>67</v>
      </c>
      <c r="B74" s="42" t="s">
        <v>31</v>
      </c>
      <c r="C74" s="24" t="s">
        <v>193</v>
      </c>
      <c r="D74" s="27">
        <f>D75</f>
        <v>8700000</v>
      </c>
      <c r="E74" s="25">
        <f>E75</f>
        <v>908485.25</v>
      </c>
      <c r="F74" s="26">
        <f t="shared" ref="F74:F138" si="1">IF(OR(D74="-",IF(E74="-",0,E74)&gt;=IF(D74="-",0,D74)),"-",IF(D74="-",0,D74)-IF(E74="-",0,E74))</f>
        <v>7791514.75</v>
      </c>
    </row>
    <row r="75" spans="1:6" s="1" customFormat="1" ht="57" customHeight="1" x14ac:dyDescent="0.2">
      <c r="A75" s="46" t="s">
        <v>68</v>
      </c>
      <c r="B75" s="42" t="s">
        <v>31</v>
      </c>
      <c r="C75" s="24" t="s">
        <v>194</v>
      </c>
      <c r="D75" s="27">
        <v>8700000</v>
      </c>
      <c r="E75" s="25">
        <f>E76+E77+E78+E79</f>
        <v>908485.25</v>
      </c>
      <c r="F75" s="26">
        <f t="shared" si="1"/>
        <v>7791514.75</v>
      </c>
    </row>
    <row r="76" spans="1:6" s="1" customFormat="1" ht="102.75" customHeight="1" x14ac:dyDescent="0.2">
      <c r="A76" s="46" t="s">
        <v>69</v>
      </c>
      <c r="B76" s="42" t="s">
        <v>31</v>
      </c>
      <c r="C76" s="24" t="s">
        <v>195</v>
      </c>
      <c r="D76" s="27" t="s">
        <v>40</v>
      </c>
      <c r="E76" s="25">
        <v>862756.26</v>
      </c>
      <c r="F76" s="26" t="str">
        <f t="shared" si="1"/>
        <v>-</v>
      </c>
    </row>
    <row r="77" spans="1:6" s="1" customFormat="1" ht="69" customHeight="1" x14ac:dyDescent="0.2">
      <c r="A77" s="46" t="s">
        <v>70</v>
      </c>
      <c r="B77" s="42" t="s">
        <v>31</v>
      </c>
      <c r="C77" s="24" t="s">
        <v>196</v>
      </c>
      <c r="D77" s="27" t="s">
        <v>40</v>
      </c>
      <c r="E77" s="25">
        <v>45728.99</v>
      </c>
      <c r="F77" s="26" t="str">
        <f t="shared" si="1"/>
        <v>-</v>
      </c>
    </row>
    <row r="78" spans="1:6" ht="40.9" hidden="1" customHeight="1" x14ac:dyDescent="0.2">
      <c r="A78" s="49" t="s">
        <v>148</v>
      </c>
      <c r="B78" s="42" t="s">
        <v>31</v>
      </c>
      <c r="C78" s="24" t="s">
        <v>147</v>
      </c>
      <c r="D78" s="27" t="s">
        <v>40</v>
      </c>
      <c r="E78" s="25">
        <v>0</v>
      </c>
      <c r="F78" s="26" t="str">
        <f t="shared" si="1"/>
        <v>-</v>
      </c>
    </row>
    <row r="79" spans="1:6" ht="69" hidden="1" customHeight="1" x14ac:dyDescent="0.2">
      <c r="A79" s="46" t="s">
        <v>148</v>
      </c>
      <c r="B79" s="42" t="s">
        <v>31</v>
      </c>
      <c r="C79" s="24" t="s">
        <v>306</v>
      </c>
      <c r="D79" s="27" t="s">
        <v>40</v>
      </c>
      <c r="E79" s="25">
        <v>0</v>
      </c>
      <c r="F79" s="26" t="str">
        <f t="shared" si="1"/>
        <v>-</v>
      </c>
    </row>
    <row r="80" spans="1:6" s="1" customFormat="1" ht="24" customHeight="1" x14ac:dyDescent="0.2">
      <c r="A80" s="49" t="s">
        <v>274</v>
      </c>
      <c r="B80" s="42" t="s">
        <v>31</v>
      </c>
      <c r="C80" s="24" t="s">
        <v>275</v>
      </c>
      <c r="D80" s="27">
        <f>D81+D86</f>
        <v>32377100</v>
      </c>
      <c r="E80" s="25">
        <f>E81+E86</f>
        <v>5466919.2200000007</v>
      </c>
      <c r="F80" s="26">
        <f t="shared" si="1"/>
        <v>26910180.780000001</v>
      </c>
    </row>
    <row r="81" spans="1:6" s="1" customFormat="1" ht="24" customHeight="1" x14ac:dyDescent="0.2">
      <c r="A81" s="49" t="s">
        <v>276</v>
      </c>
      <c r="B81" s="42" t="s">
        <v>31</v>
      </c>
      <c r="C81" s="24" t="s">
        <v>277</v>
      </c>
      <c r="D81" s="27">
        <v>4629000</v>
      </c>
      <c r="E81" s="25">
        <f>E82+E83+E84</f>
        <v>2994390.95</v>
      </c>
      <c r="F81" s="26">
        <f t="shared" si="1"/>
        <v>1634609.0499999998</v>
      </c>
    </row>
    <row r="82" spans="1:6" s="1" customFormat="1" ht="57.75" customHeight="1" x14ac:dyDescent="0.2">
      <c r="A82" s="49" t="s">
        <v>278</v>
      </c>
      <c r="B82" s="42" t="s">
        <v>31</v>
      </c>
      <c r="C82" s="24" t="s">
        <v>279</v>
      </c>
      <c r="D82" s="27" t="s">
        <v>40</v>
      </c>
      <c r="E82" s="25">
        <v>2959035.45</v>
      </c>
      <c r="F82" s="26" t="str">
        <f t="shared" si="1"/>
        <v>-</v>
      </c>
    </row>
    <row r="83" spans="1:6" s="1" customFormat="1" ht="37.5" customHeight="1" x14ac:dyDescent="0.2">
      <c r="A83" s="49" t="s">
        <v>280</v>
      </c>
      <c r="B83" s="42" t="s">
        <v>31</v>
      </c>
      <c r="C83" s="24" t="s">
        <v>281</v>
      </c>
      <c r="D83" s="27" t="s">
        <v>40</v>
      </c>
      <c r="E83" s="25">
        <v>35355.5</v>
      </c>
      <c r="F83" s="26" t="str">
        <f t="shared" si="1"/>
        <v>-</v>
      </c>
    </row>
    <row r="84" spans="1:6" s="1" customFormat="1" ht="65.25" hidden="1" customHeight="1" x14ac:dyDescent="0.2">
      <c r="A84" s="49" t="s">
        <v>289</v>
      </c>
      <c r="B84" s="42"/>
      <c r="C84" s="24" t="s">
        <v>288</v>
      </c>
      <c r="D84" s="27" t="s">
        <v>40</v>
      </c>
      <c r="E84" s="25">
        <v>0</v>
      </c>
      <c r="F84" s="26" t="str">
        <f t="shared" si="1"/>
        <v>-</v>
      </c>
    </row>
    <row r="85" spans="1:6" s="1" customFormat="1" ht="44.45" hidden="1" customHeight="1" x14ac:dyDescent="0.2">
      <c r="A85" s="49"/>
      <c r="B85" s="42"/>
      <c r="C85" s="24"/>
      <c r="D85" s="27"/>
      <c r="E85" s="25"/>
      <c r="F85" s="26"/>
    </row>
    <row r="86" spans="1:6" s="1" customFormat="1" ht="27" customHeight="1" x14ac:dyDescent="0.2">
      <c r="A86" s="49" t="s">
        <v>282</v>
      </c>
      <c r="B86" s="42" t="s">
        <v>31</v>
      </c>
      <c r="C86" s="24" t="s">
        <v>283</v>
      </c>
      <c r="D86" s="27">
        <v>27748100</v>
      </c>
      <c r="E86" s="25">
        <f>E87+E88+E89</f>
        <v>2472528.27</v>
      </c>
      <c r="F86" s="26">
        <f t="shared" si="1"/>
        <v>25275571.73</v>
      </c>
    </row>
    <row r="87" spans="1:6" s="1" customFormat="1" ht="59.25" customHeight="1" x14ac:dyDescent="0.2">
      <c r="A87" s="49" t="s">
        <v>284</v>
      </c>
      <c r="B87" s="42" t="s">
        <v>31</v>
      </c>
      <c r="C87" s="24" t="s">
        <v>285</v>
      </c>
      <c r="D87" s="27" t="s">
        <v>40</v>
      </c>
      <c r="E87" s="25">
        <v>2325973.14</v>
      </c>
      <c r="F87" s="26" t="str">
        <f t="shared" si="1"/>
        <v>-</v>
      </c>
    </row>
    <row r="88" spans="1:6" s="1" customFormat="1" ht="38.25" customHeight="1" x14ac:dyDescent="0.2">
      <c r="A88" s="49" t="s">
        <v>286</v>
      </c>
      <c r="B88" s="42" t="s">
        <v>31</v>
      </c>
      <c r="C88" s="24" t="s">
        <v>287</v>
      </c>
      <c r="D88" s="27" t="s">
        <v>40</v>
      </c>
      <c r="E88" s="25">
        <v>146555.13</v>
      </c>
      <c r="F88" s="26" t="str">
        <f t="shared" si="1"/>
        <v>-</v>
      </c>
    </row>
    <row r="89" spans="1:6" ht="66" hidden="1" customHeight="1" x14ac:dyDescent="0.2">
      <c r="A89" s="49" t="s">
        <v>301</v>
      </c>
      <c r="B89" s="42" t="s">
        <v>31</v>
      </c>
      <c r="C89" s="24" t="s">
        <v>302</v>
      </c>
      <c r="D89" s="27" t="s">
        <v>40</v>
      </c>
      <c r="E89" s="25">
        <v>0</v>
      </c>
      <c r="F89" s="26"/>
    </row>
    <row r="90" spans="1:6" s="54" customFormat="1" ht="26.25" customHeight="1" x14ac:dyDescent="0.2">
      <c r="A90" s="49" t="s">
        <v>71</v>
      </c>
      <c r="B90" s="43" t="s">
        <v>31</v>
      </c>
      <c r="C90" s="28" t="s">
        <v>197</v>
      </c>
      <c r="D90" s="25">
        <f>D91+D101</f>
        <v>27674200</v>
      </c>
      <c r="E90" s="25">
        <f>E91+E101</f>
        <v>8555377.5899999999</v>
      </c>
      <c r="F90" s="29">
        <f t="shared" si="1"/>
        <v>19118822.41</v>
      </c>
    </row>
    <row r="91" spans="1:6" s="54" customFormat="1" ht="24.75" customHeight="1" x14ac:dyDescent="0.2">
      <c r="A91" s="49" t="s">
        <v>72</v>
      </c>
      <c r="B91" s="43" t="s">
        <v>31</v>
      </c>
      <c r="C91" s="28" t="s">
        <v>198</v>
      </c>
      <c r="D91" s="25">
        <f>D92</f>
        <v>16596000</v>
      </c>
      <c r="E91" s="25">
        <f>E92</f>
        <v>7567006.79</v>
      </c>
      <c r="F91" s="29">
        <f t="shared" si="1"/>
        <v>9028993.2100000009</v>
      </c>
    </row>
    <row r="92" spans="1:6" s="54" customFormat="1" ht="50.25" customHeight="1" x14ac:dyDescent="0.2">
      <c r="A92" s="49" t="s">
        <v>73</v>
      </c>
      <c r="B92" s="43" t="s">
        <v>31</v>
      </c>
      <c r="C92" s="28" t="s">
        <v>199</v>
      </c>
      <c r="D92" s="25">
        <v>16596000</v>
      </c>
      <c r="E92" s="25">
        <f>E93+E94+E95+E97+E96+E98+E99+E100</f>
        <v>7567006.79</v>
      </c>
      <c r="F92" s="29">
        <f t="shared" si="1"/>
        <v>9028993.2100000009</v>
      </c>
    </row>
    <row r="93" spans="1:6" s="54" customFormat="1" ht="86.25" customHeight="1" x14ac:dyDescent="0.2">
      <c r="A93" s="49" t="s">
        <v>259</v>
      </c>
      <c r="B93" s="43" t="s">
        <v>31</v>
      </c>
      <c r="C93" s="28" t="s">
        <v>260</v>
      </c>
      <c r="D93" s="25" t="s">
        <v>40</v>
      </c>
      <c r="E93" s="25">
        <v>7562706.4400000004</v>
      </c>
      <c r="F93" s="29" t="s">
        <v>40</v>
      </c>
    </row>
    <row r="94" spans="1:6" s="54" customFormat="1" ht="91.5" customHeight="1" x14ac:dyDescent="0.2">
      <c r="A94" s="49" t="s">
        <v>259</v>
      </c>
      <c r="B94" s="43" t="s">
        <v>31</v>
      </c>
      <c r="C94" s="28" t="s">
        <v>261</v>
      </c>
      <c r="D94" s="25" t="s">
        <v>40</v>
      </c>
      <c r="E94" s="25">
        <v>20633.060000000001</v>
      </c>
      <c r="F94" s="29" t="s">
        <v>40</v>
      </c>
    </row>
    <row r="95" spans="1:6" s="54" customFormat="1" ht="44.25" hidden="1" customHeight="1" x14ac:dyDescent="0.2">
      <c r="A95" s="49" t="s">
        <v>262</v>
      </c>
      <c r="B95" s="43" t="s">
        <v>31</v>
      </c>
      <c r="C95" s="28" t="s">
        <v>263</v>
      </c>
      <c r="D95" s="25" t="s">
        <v>40</v>
      </c>
      <c r="E95" s="25">
        <v>0</v>
      </c>
      <c r="F95" s="29" t="s">
        <v>40</v>
      </c>
    </row>
    <row r="96" spans="1:6" s="54" customFormat="1" ht="64.5" hidden="1" customHeight="1" x14ac:dyDescent="0.2">
      <c r="A96" s="49" t="s">
        <v>264</v>
      </c>
      <c r="B96" s="43" t="s">
        <v>31</v>
      </c>
      <c r="C96" s="28" t="s">
        <v>265</v>
      </c>
      <c r="D96" s="25" t="s">
        <v>40</v>
      </c>
      <c r="E96" s="25">
        <v>0</v>
      </c>
      <c r="F96" s="29"/>
    </row>
    <row r="97" spans="1:6" s="54" customFormat="1" ht="42.6" hidden="1" customHeight="1" x14ac:dyDescent="0.2">
      <c r="A97" s="49" t="s">
        <v>266</v>
      </c>
      <c r="B97" s="43" t="s">
        <v>31</v>
      </c>
      <c r="C97" s="28" t="s">
        <v>267</v>
      </c>
      <c r="D97" s="25" t="s">
        <v>40</v>
      </c>
      <c r="E97" s="25">
        <v>0</v>
      </c>
      <c r="F97" s="29" t="s">
        <v>40</v>
      </c>
    </row>
    <row r="98" spans="1:6" s="54" customFormat="1" ht="76.900000000000006" hidden="1" customHeight="1" x14ac:dyDescent="0.2">
      <c r="A98" s="49" t="s">
        <v>264</v>
      </c>
      <c r="B98" s="43" t="s">
        <v>31</v>
      </c>
      <c r="C98" s="28" t="s">
        <v>265</v>
      </c>
      <c r="D98" s="25" t="s">
        <v>40</v>
      </c>
      <c r="E98" s="25">
        <v>0</v>
      </c>
      <c r="F98" s="29" t="s">
        <v>40</v>
      </c>
    </row>
    <row r="99" spans="1:6" s="54" customFormat="1" ht="86.25" hidden="1" customHeight="1" x14ac:dyDescent="0.2">
      <c r="A99" s="49" t="s">
        <v>264</v>
      </c>
      <c r="B99" s="43" t="s">
        <v>31</v>
      </c>
      <c r="C99" s="28" t="s">
        <v>265</v>
      </c>
      <c r="D99" s="25" t="s">
        <v>40</v>
      </c>
      <c r="E99" s="25">
        <v>0</v>
      </c>
      <c r="F99" s="29" t="s">
        <v>40</v>
      </c>
    </row>
    <row r="100" spans="1:6" s="54" customFormat="1" ht="59.25" customHeight="1" x14ac:dyDescent="0.2">
      <c r="A100" s="49" t="s">
        <v>334</v>
      </c>
      <c r="B100" s="43" t="s">
        <v>31</v>
      </c>
      <c r="C100" s="28" t="s">
        <v>267</v>
      </c>
      <c r="D100" s="25" t="s">
        <v>40</v>
      </c>
      <c r="E100" s="25">
        <v>-16332.71</v>
      </c>
      <c r="F100" s="29" t="s">
        <v>40</v>
      </c>
    </row>
    <row r="101" spans="1:6" s="54" customFormat="1" ht="19.149999999999999" customHeight="1" x14ac:dyDescent="0.2">
      <c r="A101" s="49" t="s">
        <v>74</v>
      </c>
      <c r="B101" s="43" t="s">
        <v>31</v>
      </c>
      <c r="C101" s="28" t="s">
        <v>200</v>
      </c>
      <c r="D101" s="25">
        <f>D102</f>
        <v>11078200</v>
      </c>
      <c r="E101" s="25">
        <f>E102</f>
        <v>988370.8</v>
      </c>
      <c r="F101" s="29">
        <f t="shared" si="1"/>
        <v>10089829.199999999</v>
      </c>
    </row>
    <row r="102" spans="1:6" s="54" customFormat="1" ht="55.5" customHeight="1" x14ac:dyDescent="0.2">
      <c r="A102" s="49" t="s">
        <v>75</v>
      </c>
      <c r="B102" s="43" t="s">
        <v>31</v>
      </c>
      <c r="C102" s="28" t="s">
        <v>201</v>
      </c>
      <c r="D102" s="25">
        <v>11078200</v>
      </c>
      <c r="E102" s="25">
        <f>E103+E104+E105+E106</f>
        <v>988370.8</v>
      </c>
      <c r="F102" s="29">
        <f t="shared" si="1"/>
        <v>10089829.199999999</v>
      </c>
    </row>
    <row r="103" spans="1:6" s="54" customFormat="1" ht="90" customHeight="1" x14ac:dyDescent="0.2">
      <c r="A103" s="49" t="s">
        <v>268</v>
      </c>
      <c r="B103" s="43" t="s">
        <v>31</v>
      </c>
      <c r="C103" s="28" t="s">
        <v>269</v>
      </c>
      <c r="D103" s="25" t="s">
        <v>40</v>
      </c>
      <c r="E103" s="25">
        <v>948313.36</v>
      </c>
      <c r="F103" s="29" t="s">
        <v>40</v>
      </c>
    </row>
    <row r="104" spans="1:6" s="54" customFormat="1" ht="61.5" customHeight="1" x14ac:dyDescent="0.2">
      <c r="A104" s="49" t="s">
        <v>270</v>
      </c>
      <c r="B104" s="43" t="s">
        <v>31</v>
      </c>
      <c r="C104" s="28" t="s">
        <v>271</v>
      </c>
      <c r="D104" s="25" t="s">
        <v>40</v>
      </c>
      <c r="E104" s="25">
        <v>40057.440000000002</v>
      </c>
      <c r="F104" s="29" t="s">
        <v>40</v>
      </c>
    </row>
    <row r="105" spans="1:6" s="2" customFormat="1" ht="69" hidden="1" customHeight="1" x14ac:dyDescent="0.2">
      <c r="A105" s="49" t="s">
        <v>273</v>
      </c>
      <c r="B105" s="43"/>
      <c r="C105" s="28" t="s">
        <v>272</v>
      </c>
      <c r="D105" s="25" t="s">
        <v>40</v>
      </c>
      <c r="E105" s="25">
        <v>0</v>
      </c>
      <c r="F105" s="29"/>
    </row>
    <row r="106" spans="1:6" s="2" customFormat="1" ht="80.25" hidden="1" customHeight="1" x14ac:dyDescent="0.2">
      <c r="A106" s="49" t="s">
        <v>273</v>
      </c>
      <c r="B106" s="43" t="s">
        <v>31</v>
      </c>
      <c r="C106" s="28" t="s">
        <v>272</v>
      </c>
      <c r="D106" s="25" t="s">
        <v>40</v>
      </c>
      <c r="E106" s="25">
        <v>0</v>
      </c>
      <c r="F106" s="29"/>
    </row>
    <row r="107" spans="1:6" s="2" customFormat="1" ht="54.75" hidden="1" customHeight="1" x14ac:dyDescent="0.2">
      <c r="A107" s="49" t="s">
        <v>337</v>
      </c>
      <c r="B107" s="43" t="s">
        <v>31</v>
      </c>
      <c r="C107" s="28" t="s">
        <v>338</v>
      </c>
      <c r="D107" s="25" t="s">
        <v>40</v>
      </c>
      <c r="E107" s="25">
        <f>E108</f>
        <v>0</v>
      </c>
      <c r="F107" s="29"/>
    </row>
    <row r="108" spans="1:6" s="2" customFormat="1" ht="24" hidden="1" customHeight="1" x14ac:dyDescent="0.2">
      <c r="A108" s="49" t="s">
        <v>339</v>
      </c>
      <c r="B108" s="43" t="s">
        <v>31</v>
      </c>
      <c r="C108" s="28" t="s">
        <v>340</v>
      </c>
      <c r="D108" s="25" t="s">
        <v>40</v>
      </c>
      <c r="E108" s="25">
        <f>E109</f>
        <v>0</v>
      </c>
      <c r="F108" s="29"/>
    </row>
    <row r="109" spans="1:6" s="2" customFormat="1" ht="35.25" hidden="1" customHeight="1" x14ac:dyDescent="0.2">
      <c r="A109" s="49" t="s">
        <v>341</v>
      </c>
      <c r="B109" s="43" t="s">
        <v>31</v>
      </c>
      <c r="C109" s="28" t="s">
        <v>342</v>
      </c>
      <c r="D109" s="25" t="s">
        <v>40</v>
      </c>
      <c r="E109" s="25">
        <f>E110</f>
        <v>0</v>
      </c>
      <c r="F109" s="29"/>
    </row>
    <row r="110" spans="1:6" s="2" customFormat="1" ht="49.5" hidden="1" customHeight="1" x14ac:dyDescent="0.2">
      <c r="A110" s="49" t="s">
        <v>343</v>
      </c>
      <c r="B110" s="43" t="s">
        <v>31</v>
      </c>
      <c r="C110" s="28" t="s">
        <v>344</v>
      </c>
      <c r="D110" s="25" t="s">
        <v>40</v>
      </c>
      <c r="E110" s="25">
        <v>0</v>
      </c>
      <c r="F110" s="29"/>
    </row>
    <row r="111" spans="1:6" s="2" customFormat="1" ht="51.75" customHeight="1" x14ac:dyDescent="0.2">
      <c r="A111" s="49" t="s">
        <v>76</v>
      </c>
      <c r="B111" s="43" t="s">
        <v>31</v>
      </c>
      <c r="C111" s="28" t="s">
        <v>77</v>
      </c>
      <c r="D111" s="25">
        <f>D112+D122+D119</f>
        <v>7590700</v>
      </c>
      <c r="E111" s="25">
        <f>E112+E122+E119</f>
        <v>3996976.41</v>
      </c>
      <c r="F111" s="29">
        <f t="shared" si="1"/>
        <v>3593723.59</v>
      </c>
    </row>
    <row r="112" spans="1:6" s="2" customFormat="1" ht="100.5" customHeight="1" x14ac:dyDescent="0.2">
      <c r="A112" s="48" t="s">
        <v>78</v>
      </c>
      <c r="B112" s="43" t="s">
        <v>31</v>
      </c>
      <c r="C112" s="28" t="s">
        <v>79</v>
      </c>
      <c r="D112" s="25">
        <f>D113+D115+D117</f>
        <v>6073900</v>
      </c>
      <c r="E112" s="25">
        <f>E113+E115+E117</f>
        <v>2796438.29</v>
      </c>
      <c r="F112" s="29">
        <f t="shared" si="1"/>
        <v>3277461.71</v>
      </c>
    </row>
    <row r="113" spans="1:6" s="2" customFormat="1" ht="72.75" customHeight="1" x14ac:dyDescent="0.2">
      <c r="A113" s="49" t="s">
        <v>80</v>
      </c>
      <c r="B113" s="43" t="s">
        <v>31</v>
      </c>
      <c r="C113" s="28" t="s">
        <v>202</v>
      </c>
      <c r="D113" s="25">
        <f>D114</f>
        <v>3800500</v>
      </c>
      <c r="E113" s="25">
        <f>E114</f>
        <v>1481572.16</v>
      </c>
      <c r="F113" s="29">
        <f t="shared" si="1"/>
        <v>2318927.84</v>
      </c>
    </row>
    <row r="114" spans="1:6" s="2" customFormat="1" ht="93.75" customHeight="1" x14ac:dyDescent="0.2">
      <c r="A114" s="48" t="s">
        <v>81</v>
      </c>
      <c r="B114" s="43" t="s">
        <v>31</v>
      </c>
      <c r="C114" s="28" t="s">
        <v>203</v>
      </c>
      <c r="D114" s="25">
        <v>3800500</v>
      </c>
      <c r="E114" s="25">
        <v>1481572.16</v>
      </c>
      <c r="F114" s="29">
        <f t="shared" si="1"/>
        <v>2318927.84</v>
      </c>
    </row>
    <row r="115" spans="1:6" s="2" customFormat="1" ht="100.5" customHeight="1" x14ac:dyDescent="0.2">
      <c r="A115" s="48" t="s">
        <v>82</v>
      </c>
      <c r="B115" s="43" t="s">
        <v>31</v>
      </c>
      <c r="C115" s="28" t="s">
        <v>204</v>
      </c>
      <c r="D115" s="25">
        <f>D116</f>
        <v>253400</v>
      </c>
      <c r="E115" s="25">
        <f>E116</f>
        <v>69207.240000000005</v>
      </c>
      <c r="F115" s="29">
        <f t="shared" si="1"/>
        <v>184192.76</v>
      </c>
    </row>
    <row r="116" spans="1:6" s="2" customFormat="1" ht="86.25" customHeight="1" x14ac:dyDescent="0.2">
      <c r="A116" s="49" t="s">
        <v>83</v>
      </c>
      <c r="B116" s="43" t="s">
        <v>31</v>
      </c>
      <c r="C116" s="28" t="s">
        <v>205</v>
      </c>
      <c r="D116" s="25">
        <v>253400</v>
      </c>
      <c r="E116" s="25">
        <v>69207.240000000005</v>
      </c>
      <c r="F116" s="29">
        <f t="shared" si="1"/>
        <v>184192.76</v>
      </c>
    </row>
    <row r="117" spans="1:6" s="1" customFormat="1" ht="49.5" customHeight="1" x14ac:dyDescent="0.2">
      <c r="A117" s="46" t="s">
        <v>84</v>
      </c>
      <c r="B117" s="42" t="s">
        <v>31</v>
      </c>
      <c r="C117" s="24" t="s">
        <v>206</v>
      </c>
      <c r="D117" s="25">
        <f>D118</f>
        <v>2020000</v>
      </c>
      <c r="E117" s="25">
        <f>E118</f>
        <v>1245658.8899999999</v>
      </c>
      <c r="F117" s="26">
        <f t="shared" si="1"/>
        <v>774341.1100000001</v>
      </c>
    </row>
    <row r="118" spans="1:6" s="1" customFormat="1" ht="49.5" customHeight="1" x14ac:dyDescent="0.2">
      <c r="A118" s="46" t="s">
        <v>85</v>
      </c>
      <c r="B118" s="42" t="s">
        <v>31</v>
      </c>
      <c r="C118" s="24" t="s">
        <v>207</v>
      </c>
      <c r="D118" s="27">
        <v>2020000</v>
      </c>
      <c r="E118" s="25">
        <v>1245658.8899999999</v>
      </c>
      <c r="F118" s="26">
        <f t="shared" si="1"/>
        <v>774341.1100000001</v>
      </c>
    </row>
    <row r="119" spans="1:6" s="1" customFormat="1" ht="36.6" customHeight="1" x14ac:dyDescent="0.2">
      <c r="A119" s="46" t="s">
        <v>86</v>
      </c>
      <c r="B119" s="42" t="s">
        <v>31</v>
      </c>
      <c r="C119" s="24" t="s">
        <v>208</v>
      </c>
      <c r="D119" s="27">
        <f>D120</f>
        <v>45500</v>
      </c>
      <c r="E119" s="25">
        <f>E120</f>
        <v>0</v>
      </c>
      <c r="F119" s="26">
        <f t="shared" si="1"/>
        <v>45500</v>
      </c>
    </row>
    <row r="120" spans="1:6" s="1" customFormat="1" ht="67.5" customHeight="1" x14ac:dyDescent="0.2">
      <c r="A120" s="46" t="s">
        <v>87</v>
      </c>
      <c r="B120" s="42" t="s">
        <v>31</v>
      </c>
      <c r="C120" s="24" t="s">
        <v>209</v>
      </c>
      <c r="D120" s="27">
        <f>D121</f>
        <v>45500</v>
      </c>
      <c r="E120" s="25">
        <f>E121</f>
        <v>0</v>
      </c>
      <c r="F120" s="26">
        <f t="shared" si="1"/>
        <v>45500</v>
      </c>
    </row>
    <row r="121" spans="1:6" s="1" customFormat="1" ht="69.75" customHeight="1" x14ac:dyDescent="0.2">
      <c r="A121" s="46" t="s">
        <v>88</v>
      </c>
      <c r="B121" s="42" t="s">
        <v>31</v>
      </c>
      <c r="C121" s="24" t="s">
        <v>210</v>
      </c>
      <c r="D121" s="27">
        <v>45500</v>
      </c>
      <c r="E121" s="25">
        <v>0</v>
      </c>
      <c r="F121" s="26">
        <f t="shared" si="1"/>
        <v>45500</v>
      </c>
    </row>
    <row r="122" spans="1:6" s="1" customFormat="1" ht="102.75" customHeight="1" x14ac:dyDescent="0.2">
      <c r="A122" s="47" t="s">
        <v>89</v>
      </c>
      <c r="B122" s="42" t="s">
        <v>31</v>
      </c>
      <c r="C122" s="24" t="s">
        <v>211</v>
      </c>
      <c r="D122" s="27">
        <f>D123+D125</f>
        <v>1471300</v>
      </c>
      <c r="E122" s="25">
        <f>E123+E125</f>
        <v>1200538.1200000001</v>
      </c>
      <c r="F122" s="26">
        <f t="shared" si="1"/>
        <v>270761.87999999989</v>
      </c>
    </row>
    <row r="123" spans="1:6" s="1" customFormat="1" ht="94.5" customHeight="1" x14ac:dyDescent="0.2">
      <c r="A123" s="47" t="s">
        <v>90</v>
      </c>
      <c r="B123" s="42" t="s">
        <v>31</v>
      </c>
      <c r="C123" s="24" t="s">
        <v>212</v>
      </c>
      <c r="D123" s="27">
        <f>D124</f>
        <v>655000</v>
      </c>
      <c r="E123" s="25">
        <f>E124</f>
        <v>310003.94</v>
      </c>
      <c r="F123" s="26">
        <f t="shared" si="1"/>
        <v>344996.06</v>
      </c>
    </row>
    <row r="124" spans="1:6" s="1" customFormat="1" ht="91.5" customHeight="1" x14ac:dyDescent="0.2">
      <c r="A124" s="46" t="s">
        <v>91</v>
      </c>
      <c r="B124" s="42" t="s">
        <v>31</v>
      </c>
      <c r="C124" s="24" t="s">
        <v>213</v>
      </c>
      <c r="D124" s="27">
        <v>655000</v>
      </c>
      <c r="E124" s="25">
        <v>310003.94</v>
      </c>
      <c r="F124" s="26">
        <f t="shared" si="1"/>
        <v>344996.06</v>
      </c>
    </row>
    <row r="125" spans="1:6" s="1" customFormat="1" ht="135.75" customHeight="1" x14ac:dyDescent="0.2">
      <c r="A125" s="46" t="s">
        <v>350</v>
      </c>
      <c r="B125" s="42" t="s">
        <v>31</v>
      </c>
      <c r="C125" s="24" t="s">
        <v>351</v>
      </c>
      <c r="D125" s="27">
        <f>D126</f>
        <v>816300</v>
      </c>
      <c r="E125" s="25">
        <f>E126</f>
        <v>890534.18</v>
      </c>
      <c r="F125" s="26" t="s">
        <v>40</v>
      </c>
    </row>
    <row r="126" spans="1:6" s="1" customFormat="1" ht="133.5" customHeight="1" x14ac:dyDescent="0.2">
      <c r="A126" s="46" t="s">
        <v>348</v>
      </c>
      <c r="B126" s="42" t="s">
        <v>31</v>
      </c>
      <c r="C126" s="24" t="s">
        <v>349</v>
      </c>
      <c r="D126" s="27">
        <v>816300</v>
      </c>
      <c r="E126" s="25">
        <v>890534.18</v>
      </c>
      <c r="F126" s="26" t="s">
        <v>40</v>
      </c>
    </row>
    <row r="127" spans="1:6" s="1" customFormat="1" ht="30.75" customHeight="1" x14ac:dyDescent="0.2">
      <c r="A127" s="46" t="s">
        <v>92</v>
      </c>
      <c r="B127" s="42" t="s">
        <v>31</v>
      </c>
      <c r="C127" s="24" t="s">
        <v>214</v>
      </c>
      <c r="D127" s="27">
        <f t="shared" ref="D127:E129" si="2">D128</f>
        <v>2727400</v>
      </c>
      <c r="E127" s="25">
        <f t="shared" si="2"/>
        <v>2823183.25</v>
      </c>
      <c r="F127" s="26" t="str">
        <f t="shared" si="1"/>
        <v>-</v>
      </c>
    </row>
    <row r="128" spans="1:6" s="1" customFormat="1" ht="38.25" customHeight="1" x14ac:dyDescent="0.2">
      <c r="A128" s="46" t="s">
        <v>93</v>
      </c>
      <c r="B128" s="42" t="s">
        <v>31</v>
      </c>
      <c r="C128" s="24" t="s">
        <v>215</v>
      </c>
      <c r="D128" s="27">
        <f t="shared" si="2"/>
        <v>2727400</v>
      </c>
      <c r="E128" s="25">
        <f t="shared" si="2"/>
        <v>2823183.25</v>
      </c>
      <c r="F128" s="26" t="str">
        <f t="shared" si="1"/>
        <v>-</v>
      </c>
    </row>
    <row r="129" spans="1:6" s="1" customFormat="1" ht="25.5" customHeight="1" x14ac:dyDescent="0.2">
      <c r="A129" s="46" t="s">
        <v>94</v>
      </c>
      <c r="B129" s="42" t="s">
        <v>31</v>
      </c>
      <c r="C129" s="24" t="s">
        <v>216</v>
      </c>
      <c r="D129" s="27">
        <f t="shared" si="2"/>
        <v>2727400</v>
      </c>
      <c r="E129" s="25">
        <f t="shared" si="2"/>
        <v>2823183.25</v>
      </c>
      <c r="F129" s="26" t="str">
        <f t="shared" si="1"/>
        <v>-</v>
      </c>
    </row>
    <row r="130" spans="1:6" s="1" customFormat="1" ht="34.5" customHeight="1" x14ac:dyDescent="0.2">
      <c r="A130" s="46" t="s">
        <v>95</v>
      </c>
      <c r="B130" s="42" t="s">
        <v>31</v>
      </c>
      <c r="C130" s="24" t="s">
        <v>217</v>
      </c>
      <c r="D130" s="27">
        <v>2727400</v>
      </c>
      <c r="E130" s="25">
        <v>2823183.25</v>
      </c>
      <c r="F130" s="26" t="str">
        <f t="shared" si="1"/>
        <v>-</v>
      </c>
    </row>
    <row r="131" spans="1:6" s="1" customFormat="1" ht="36.75" customHeight="1" x14ac:dyDescent="0.2">
      <c r="A131" s="46" t="s">
        <v>96</v>
      </c>
      <c r="B131" s="42" t="s">
        <v>31</v>
      </c>
      <c r="C131" s="24" t="s">
        <v>97</v>
      </c>
      <c r="D131" s="27">
        <f>D138+D145</f>
        <v>0</v>
      </c>
      <c r="E131" s="25">
        <f>E132+E138+E145+E135</f>
        <v>600979.76</v>
      </c>
      <c r="F131" s="26" t="str">
        <f t="shared" si="1"/>
        <v>-</v>
      </c>
    </row>
    <row r="132" spans="1:6" s="2" customFormat="1" ht="95.25" hidden="1" customHeight="1" x14ac:dyDescent="0.2">
      <c r="A132" s="48" t="s">
        <v>98</v>
      </c>
      <c r="B132" s="43" t="s">
        <v>31</v>
      </c>
      <c r="C132" s="28" t="s">
        <v>218</v>
      </c>
      <c r="D132" s="25">
        <f>D133</f>
        <v>0</v>
      </c>
      <c r="E132" s="25">
        <f>E133</f>
        <v>0</v>
      </c>
      <c r="F132" s="29" t="str">
        <f t="shared" si="1"/>
        <v>-</v>
      </c>
    </row>
    <row r="133" spans="1:6" s="2" customFormat="1" ht="121.5" hidden="1" customHeight="1" x14ac:dyDescent="0.2">
      <c r="A133" s="48" t="s">
        <v>99</v>
      </c>
      <c r="B133" s="43" t="s">
        <v>31</v>
      </c>
      <c r="C133" s="28" t="s">
        <v>219</v>
      </c>
      <c r="D133" s="25">
        <f>D134</f>
        <v>0</v>
      </c>
      <c r="E133" s="25">
        <f>E134</f>
        <v>0</v>
      </c>
      <c r="F133" s="29" t="str">
        <f t="shared" si="1"/>
        <v>-</v>
      </c>
    </row>
    <row r="134" spans="1:6" s="2" customFormat="1" ht="117" hidden="1" customHeight="1" x14ac:dyDescent="0.2">
      <c r="A134" s="48" t="s">
        <v>100</v>
      </c>
      <c r="B134" s="43" t="s">
        <v>31</v>
      </c>
      <c r="C134" s="28" t="s">
        <v>220</v>
      </c>
      <c r="D134" s="25">
        <v>0</v>
      </c>
      <c r="E134" s="25">
        <v>0</v>
      </c>
      <c r="F134" s="29" t="str">
        <f t="shared" si="1"/>
        <v>-</v>
      </c>
    </row>
    <row r="135" spans="1:6" s="60" customFormat="1" ht="89.25" hidden="1" customHeight="1" x14ac:dyDescent="0.2">
      <c r="A135" s="55" t="s">
        <v>98</v>
      </c>
      <c r="B135" s="56" t="s">
        <v>31</v>
      </c>
      <c r="C135" s="57" t="s">
        <v>218</v>
      </c>
      <c r="D135" s="58">
        <v>0</v>
      </c>
      <c r="E135" s="58">
        <f>E136</f>
        <v>0</v>
      </c>
      <c r="F135" s="59"/>
    </row>
    <row r="136" spans="1:6" s="60" customFormat="1" ht="107.25" hidden="1" customHeight="1" x14ac:dyDescent="0.2">
      <c r="A136" s="55" t="s">
        <v>99</v>
      </c>
      <c r="B136" s="56" t="s">
        <v>31</v>
      </c>
      <c r="C136" s="57" t="s">
        <v>219</v>
      </c>
      <c r="D136" s="58">
        <v>0</v>
      </c>
      <c r="E136" s="58">
        <f>E137</f>
        <v>0</v>
      </c>
      <c r="F136" s="59" t="str">
        <f t="shared" si="1"/>
        <v>-</v>
      </c>
    </row>
    <row r="137" spans="1:6" s="60" customFormat="1" ht="98.25" hidden="1" customHeight="1" x14ac:dyDescent="0.2">
      <c r="A137" s="55" t="s">
        <v>100</v>
      </c>
      <c r="B137" s="56" t="s">
        <v>31</v>
      </c>
      <c r="C137" s="57" t="s">
        <v>220</v>
      </c>
      <c r="D137" s="58">
        <v>0</v>
      </c>
      <c r="E137" s="58">
        <v>0</v>
      </c>
      <c r="F137" s="59" t="str">
        <f t="shared" si="1"/>
        <v>-</v>
      </c>
    </row>
    <row r="138" spans="1:6" s="1" customFormat="1" ht="51" customHeight="1" x14ac:dyDescent="0.2">
      <c r="A138" s="46" t="s">
        <v>101</v>
      </c>
      <c r="B138" s="42" t="s">
        <v>31</v>
      </c>
      <c r="C138" s="24" t="s">
        <v>221</v>
      </c>
      <c r="D138" s="27">
        <f>D139+D141</f>
        <v>0</v>
      </c>
      <c r="E138" s="25">
        <f>E139+E143</f>
        <v>530996.94999999995</v>
      </c>
      <c r="F138" s="26" t="str">
        <f t="shared" si="1"/>
        <v>-</v>
      </c>
    </row>
    <row r="139" spans="1:6" s="1" customFormat="1" ht="54.75" customHeight="1" x14ac:dyDescent="0.2">
      <c r="A139" s="46" t="s">
        <v>102</v>
      </c>
      <c r="B139" s="42" t="s">
        <v>31</v>
      </c>
      <c r="C139" s="24" t="s">
        <v>222</v>
      </c>
      <c r="D139" s="27">
        <f>D140</f>
        <v>0</v>
      </c>
      <c r="E139" s="25">
        <f>E140</f>
        <v>530996.94999999995</v>
      </c>
      <c r="F139" s="26" t="str">
        <f t="shared" ref="F139:F196" si="3">IF(OR(D139="-",IF(E139="-",0,E139)&gt;=IF(D139="-",0,D139)),"-",IF(D139="-",0,D139)-IF(E139="-",0,E139))</f>
        <v>-</v>
      </c>
    </row>
    <row r="140" spans="1:6" s="1" customFormat="1" ht="63.75" customHeight="1" x14ac:dyDescent="0.2">
      <c r="A140" s="46" t="s">
        <v>103</v>
      </c>
      <c r="B140" s="42" t="s">
        <v>31</v>
      </c>
      <c r="C140" s="24" t="s">
        <v>223</v>
      </c>
      <c r="D140" s="27">
        <v>0</v>
      </c>
      <c r="E140" s="25">
        <v>530996.94999999995</v>
      </c>
      <c r="F140" s="26" t="str">
        <f t="shared" si="3"/>
        <v>-</v>
      </c>
    </row>
    <row r="141" spans="1:6" s="1" customFormat="1" ht="37.9" hidden="1" customHeight="1" x14ac:dyDescent="0.2">
      <c r="A141" s="46" t="s">
        <v>152</v>
      </c>
      <c r="B141" s="42" t="s">
        <v>31</v>
      </c>
      <c r="C141" s="24" t="s">
        <v>224</v>
      </c>
      <c r="D141" s="27">
        <f>D142</f>
        <v>0</v>
      </c>
      <c r="E141" s="25">
        <f>E142</f>
        <v>0</v>
      </c>
      <c r="F141" s="26" t="s">
        <v>40</v>
      </c>
    </row>
    <row r="142" spans="1:6" s="1" customFormat="1" ht="48" hidden="1" customHeight="1" x14ac:dyDescent="0.2">
      <c r="A142" s="46" t="s">
        <v>153</v>
      </c>
      <c r="B142" s="42" t="s">
        <v>31</v>
      </c>
      <c r="C142" s="24" t="s">
        <v>225</v>
      </c>
      <c r="D142" s="27">
        <v>0</v>
      </c>
      <c r="E142" s="25">
        <v>0</v>
      </c>
      <c r="F142" s="26" t="s">
        <v>40</v>
      </c>
    </row>
    <row r="143" spans="1:6" s="39" customFormat="1" ht="62.45" hidden="1" customHeight="1" x14ac:dyDescent="0.2">
      <c r="A143" s="46" t="s">
        <v>152</v>
      </c>
      <c r="B143" s="44" t="s">
        <v>31</v>
      </c>
      <c r="C143" s="24" t="s">
        <v>224</v>
      </c>
      <c r="D143" s="27">
        <v>0</v>
      </c>
      <c r="E143" s="25">
        <f>E144</f>
        <v>0</v>
      </c>
      <c r="F143" s="26" t="s">
        <v>40</v>
      </c>
    </row>
    <row r="144" spans="1:6" s="2" customFormat="1" ht="58.9" hidden="1" customHeight="1" x14ac:dyDescent="0.2">
      <c r="A144" s="49" t="s">
        <v>153</v>
      </c>
      <c r="B144" s="43" t="s">
        <v>31</v>
      </c>
      <c r="C144" s="28" t="s">
        <v>225</v>
      </c>
      <c r="D144" s="25">
        <v>0</v>
      </c>
      <c r="E144" s="25">
        <v>0</v>
      </c>
      <c r="F144" s="29" t="s">
        <v>40</v>
      </c>
    </row>
    <row r="145" spans="1:6" s="1" customFormat="1" ht="90" customHeight="1" x14ac:dyDescent="0.2">
      <c r="A145" s="46" t="s">
        <v>104</v>
      </c>
      <c r="B145" s="42" t="s">
        <v>31</v>
      </c>
      <c r="C145" s="24" t="s">
        <v>226</v>
      </c>
      <c r="D145" s="27">
        <f>D146</f>
        <v>0</v>
      </c>
      <c r="E145" s="25">
        <f>E146</f>
        <v>69982.81</v>
      </c>
      <c r="F145" s="26" t="str">
        <f t="shared" si="3"/>
        <v>-</v>
      </c>
    </row>
    <row r="146" spans="1:6" s="1" customFormat="1" ht="95.25" customHeight="1" x14ac:dyDescent="0.2">
      <c r="A146" s="46" t="s">
        <v>105</v>
      </c>
      <c r="B146" s="42" t="s">
        <v>31</v>
      </c>
      <c r="C146" s="24" t="s">
        <v>227</v>
      </c>
      <c r="D146" s="27">
        <f>D147</f>
        <v>0</v>
      </c>
      <c r="E146" s="25">
        <f>E147</f>
        <v>69982.81</v>
      </c>
      <c r="F146" s="26" t="str">
        <f t="shared" si="3"/>
        <v>-</v>
      </c>
    </row>
    <row r="147" spans="1:6" s="1" customFormat="1" ht="102" customHeight="1" x14ac:dyDescent="0.2">
      <c r="A147" s="47" t="s">
        <v>106</v>
      </c>
      <c r="B147" s="42" t="s">
        <v>31</v>
      </c>
      <c r="C147" s="24" t="s">
        <v>228</v>
      </c>
      <c r="D147" s="27">
        <v>0</v>
      </c>
      <c r="E147" s="25">
        <v>69982.81</v>
      </c>
      <c r="F147" s="26" t="str">
        <f t="shared" si="3"/>
        <v>-</v>
      </c>
    </row>
    <row r="148" spans="1:6" s="1" customFormat="1" ht="18.600000000000001" customHeight="1" x14ac:dyDescent="0.2">
      <c r="A148" s="46" t="s">
        <v>107</v>
      </c>
      <c r="B148" s="42" t="s">
        <v>31</v>
      </c>
      <c r="C148" s="24" t="s">
        <v>108</v>
      </c>
      <c r="D148" s="27">
        <f>D154+D159</f>
        <v>93400</v>
      </c>
      <c r="E148" s="25">
        <f>E152+E154+E166</f>
        <v>152503.95000000001</v>
      </c>
      <c r="F148" s="26" t="str">
        <f t="shared" si="3"/>
        <v>-</v>
      </c>
    </row>
    <row r="149" spans="1:6" s="1" customFormat="1" ht="51.6" hidden="1" customHeight="1" x14ac:dyDescent="0.2">
      <c r="A149" s="46" t="s">
        <v>156</v>
      </c>
      <c r="B149" s="42" t="s">
        <v>31</v>
      </c>
      <c r="C149" s="24" t="s">
        <v>229</v>
      </c>
      <c r="D149" s="27" t="s">
        <v>40</v>
      </c>
      <c r="E149" s="25">
        <v>0</v>
      </c>
      <c r="F149" s="26" t="s">
        <v>40</v>
      </c>
    </row>
    <row r="150" spans="1:6" s="1" customFormat="1" ht="49.9" hidden="1" customHeight="1" x14ac:dyDescent="0.2">
      <c r="A150" s="46" t="s">
        <v>157</v>
      </c>
      <c r="B150" s="42" t="s">
        <v>31</v>
      </c>
      <c r="C150" s="24" t="s">
        <v>230</v>
      </c>
      <c r="D150" s="27" t="s">
        <v>40</v>
      </c>
      <c r="E150" s="25">
        <v>0</v>
      </c>
      <c r="F150" s="26" t="s">
        <v>40</v>
      </c>
    </row>
    <row r="151" spans="1:6" s="1" customFormat="1" ht="77.45" hidden="1" customHeight="1" x14ac:dyDescent="0.2">
      <c r="A151" s="46" t="s">
        <v>158</v>
      </c>
      <c r="B151" s="42" t="s">
        <v>31</v>
      </c>
      <c r="C151" s="24" t="s">
        <v>231</v>
      </c>
      <c r="D151" s="27" t="s">
        <v>40</v>
      </c>
      <c r="E151" s="25">
        <v>0</v>
      </c>
      <c r="F151" s="26" t="s">
        <v>40</v>
      </c>
    </row>
    <row r="152" spans="1:6" s="1" customFormat="1" ht="52.9" customHeight="1" x14ac:dyDescent="0.2">
      <c r="A152" s="46" t="s">
        <v>307</v>
      </c>
      <c r="B152" s="42" t="s">
        <v>31</v>
      </c>
      <c r="C152" s="24" t="s">
        <v>308</v>
      </c>
      <c r="D152" s="27" t="s">
        <v>40</v>
      </c>
      <c r="E152" s="25">
        <f>E153</f>
        <v>8000</v>
      </c>
      <c r="F152" s="26"/>
    </row>
    <row r="153" spans="1:6" s="1" customFormat="1" ht="63.6" customHeight="1" x14ac:dyDescent="0.2">
      <c r="A153" s="46" t="s">
        <v>309</v>
      </c>
      <c r="B153" s="42" t="s">
        <v>31</v>
      </c>
      <c r="C153" s="24" t="s">
        <v>310</v>
      </c>
      <c r="D153" s="27" t="s">
        <v>40</v>
      </c>
      <c r="E153" s="25">
        <v>8000</v>
      </c>
      <c r="F153" s="26"/>
    </row>
    <row r="154" spans="1:6" s="2" customFormat="1" ht="129.75" customHeight="1" x14ac:dyDescent="0.2">
      <c r="A154" s="50" t="s">
        <v>303</v>
      </c>
      <c r="B154" s="43" t="s">
        <v>31</v>
      </c>
      <c r="C154" s="28" t="s">
        <v>360</v>
      </c>
      <c r="D154" s="25">
        <f>D157</f>
        <v>93400</v>
      </c>
      <c r="E154" s="25">
        <f>E155+E157</f>
        <v>141934.95000000001</v>
      </c>
      <c r="F154" s="29" t="str">
        <f t="shared" si="3"/>
        <v>-</v>
      </c>
    </row>
    <row r="155" spans="1:6" s="1" customFormat="1" ht="78" customHeight="1" x14ac:dyDescent="0.2">
      <c r="A155" s="46" t="s">
        <v>332</v>
      </c>
      <c r="B155" s="42" t="s">
        <v>31</v>
      </c>
      <c r="C155" s="24" t="s">
        <v>333</v>
      </c>
      <c r="D155" s="27" t="s">
        <v>40</v>
      </c>
      <c r="E155" s="25">
        <f>E156</f>
        <v>42934.57</v>
      </c>
      <c r="F155" s="26" t="s">
        <v>40</v>
      </c>
    </row>
    <row r="156" spans="1:6" s="1" customFormat="1" ht="93.6" customHeight="1" x14ac:dyDescent="0.2">
      <c r="A156" s="46" t="s">
        <v>330</v>
      </c>
      <c r="B156" s="42" t="s">
        <v>31</v>
      </c>
      <c r="C156" s="24" t="s">
        <v>331</v>
      </c>
      <c r="D156" s="27" t="s">
        <v>40</v>
      </c>
      <c r="E156" s="25">
        <v>42934.57</v>
      </c>
      <c r="F156" s="26" t="s">
        <v>40</v>
      </c>
    </row>
    <row r="157" spans="1:6" s="2" customFormat="1" ht="103.5" customHeight="1" x14ac:dyDescent="0.2">
      <c r="A157" s="50" t="s">
        <v>304</v>
      </c>
      <c r="B157" s="43" t="s">
        <v>31</v>
      </c>
      <c r="C157" s="28" t="s">
        <v>292</v>
      </c>
      <c r="D157" s="25">
        <f>D158</f>
        <v>93400</v>
      </c>
      <c r="E157" s="25">
        <f>E158</f>
        <v>99000.38</v>
      </c>
      <c r="F157" s="29" t="str">
        <f t="shared" si="3"/>
        <v>-</v>
      </c>
    </row>
    <row r="158" spans="1:6" s="2" customFormat="1" ht="85.5" customHeight="1" x14ac:dyDescent="0.2">
      <c r="A158" s="49" t="s">
        <v>290</v>
      </c>
      <c r="B158" s="43" t="s">
        <v>31</v>
      </c>
      <c r="C158" s="28" t="s">
        <v>291</v>
      </c>
      <c r="D158" s="25">
        <v>93400</v>
      </c>
      <c r="E158" s="25">
        <v>99000.38</v>
      </c>
      <c r="F158" s="29" t="str">
        <f t="shared" si="3"/>
        <v>-</v>
      </c>
    </row>
    <row r="159" spans="1:6" s="2" customFormat="1" ht="26.45" hidden="1" customHeight="1" x14ac:dyDescent="0.2">
      <c r="A159" s="49" t="s">
        <v>294</v>
      </c>
      <c r="B159" s="43" t="s">
        <v>31</v>
      </c>
      <c r="C159" s="28" t="s">
        <v>295</v>
      </c>
      <c r="D159" s="25">
        <f>D160</f>
        <v>0</v>
      </c>
      <c r="E159" s="25">
        <f>E160</f>
        <v>0</v>
      </c>
      <c r="F159" s="29" t="str">
        <f t="shared" si="3"/>
        <v>-</v>
      </c>
    </row>
    <row r="160" spans="1:6" s="2" customFormat="1" ht="69" hidden="1" customHeight="1" x14ac:dyDescent="0.2">
      <c r="A160" s="49" t="s">
        <v>296</v>
      </c>
      <c r="B160" s="43" t="s">
        <v>31</v>
      </c>
      <c r="C160" s="28" t="s">
        <v>297</v>
      </c>
      <c r="D160" s="25"/>
      <c r="E160" s="25">
        <f>E161</f>
        <v>0</v>
      </c>
      <c r="F160" s="29" t="str">
        <f t="shared" si="3"/>
        <v>-</v>
      </c>
    </row>
    <row r="161" spans="1:6" s="2" customFormat="1" ht="63" hidden="1" customHeight="1" x14ac:dyDescent="0.2">
      <c r="A161" s="49" t="s">
        <v>298</v>
      </c>
      <c r="B161" s="43" t="s">
        <v>31</v>
      </c>
      <c r="C161" s="28" t="s">
        <v>299</v>
      </c>
      <c r="D161" s="25"/>
      <c r="E161" s="25">
        <f>E162</f>
        <v>0</v>
      </c>
      <c r="F161" s="29" t="str">
        <f t="shared" si="3"/>
        <v>-</v>
      </c>
    </row>
    <row r="162" spans="1:6" s="2" customFormat="1" ht="109.9" hidden="1" customHeight="1" x14ac:dyDescent="0.2">
      <c r="A162" s="49" t="s">
        <v>293</v>
      </c>
      <c r="B162" s="43" t="s">
        <v>31</v>
      </c>
      <c r="C162" s="28" t="s">
        <v>300</v>
      </c>
      <c r="D162" s="25">
        <v>0</v>
      </c>
      <c r="E162" s="25">
        <f>11876.04-11876.04</f>
        <v>0</v>
      </c>
      <c r="F162" s="29" t="str">
        <f t="shared" si="3"/>
        <v>-</v>
      </c>
    </row>
    <row r="163" spans="1:6" s="2" customFormat="1" ht="38.450000000000003" hidden="1" customHeight="1" x14ac:dyDescent="0.2">
      <c r="A163" s="49" t="s">
        <v>294</v>
      </c>
      <c r="B163" s="43" t="s">
        <v>31</v>
      </c>
      <c r="C163" s="28" t="s">
        <v>295</v>
      </c>
      <c r="D163" s="25" t="s">
        <v>40</v>
      </c>
      <c r="E163" s="25">
        <f>E164</f>
        <v>0</v>
      </c>
      <c r="F163" s="26" t="str">
        <f t="shared" si="3"/>
        <v>-</v>
      </c>
    </row>
    <row r="164" spans="1:6" s="2" customFormat="1" ht="93" hidden="1" customHeight="1" x14ac:dyDescent="0.2">
      <c r="A164" s="49" t="s">
        <v>296</v>
      </c>
      <c r="B164" s="43" t="s">
        <v>31</v>
      </c>
      <c r="C164" s="28" t="s">
        <v>297</v>
      </c>
      <c r="D164" s="25" t="s">
        <v>40</v>
      </c>
      <c r="E164" s="25">
        <f>E165</f>
        <v>0</v>
      </c>
      <c r="F164" s="26" t="str">
        <f t="shared" si="3"/>
        <v>-</v>
      </c>
    </row>
    <row r="165" spans="1:6" s="2" customFormat="1" ht="161.44999999999999" hidden="1" customHeight="1" x14ac:dyDescent="0.2">
      <c r="A165" s="49" t="s">
        <v>312</v>
      </c>
      <c r="B165" s="43" t="s">
        <v>31</v>
      </c>
      <c r="C165" s="28" t="s">
        <v>311</v>
      </c>
      <c r="D165" s="25" t="s">
        <v>40</v>
      </c>
      <c r="E165" s="25">
        <v>0</v>
      </c>
      <c r="F165" s="26" t="str">
        <f t="shared" si="3"/>
        <v>-</v>
      </c>
    </row>
    <row r="166" spans="1:6" s="2" customFormat="1" ht="43.5" customHeight="1" x14ac:dyDescent="0.2">
      <c r="A166" s="49" t="s">
        <v>347</v>
      </c>
      <c r="B166" s="43" t="s">
        <v>31</v>
      </c>
      <c r="C166" s="28" t="s">
        <v>295</v>
      </c>
      <c r="D166" s="25" t="s">
        <v>40</v>
      </c>
      <c r="E166" s="25">
        <f>E167</f>
        <v>2569</v>
      </c>
      <c r="F166" s="26"/>
    </row>
    <row r="167" spans="1:6" s="2" customFormat="1" ht="102" customHeight="1" x14ac:dyDescent="0.2">
      <c r="A167" s="49" t="s">
        <v>345</v>
      </c>
      <c r="B167" s="43" t="s">
        <v>31</v>
      </c>
      <c r="C167" s="28" t="s">
        <v>346</v>
      </c>
      <c r="D167" s="25" t="s">
        <v>40</v>
      </c>
      <c r="E167" s="25">
        <f>E168</f>
        <v>2569</v>
      </c>
      <c r="F167" s="26"/>
    </row>
    <row r="168" spans="1:6" s="2" customFormat="1" ht="85.5" customHeight="1" x14ac:dyDescent="0.2">
      <c r="A168" s="49" t="s">
        <v>358</v>
      </c>
      <c r="B168" s="43" t="s">
        <v>31</v>
      </c>
      <c r="C168" s="28" t="s">
        <v>359</v>
      </c>
      <c r="D168" s="25" t="s">
        <v>40</v>
      </c>
      <c r="E168" s="25">
        <v>2569</v>
      </c>
      <c r="F168" s="26"/>
    </row>
    <row r="169" spans="1:6" s="1" customFormat="1" ht="18" customHeight="1" x14ac:dyDescent="0.2">
      <c r="A169" s="46" t="s">
        <v>109</v>
      </c>
      <c r="B169" s="42" t="s">
        <v>31</v>
      </c>
      <c r="C169" s="24" t="s">
        <v>232</v>
      </c>
      <c r="D169" s="27">
        <f>D172+D174</f>
        <v>0</v>
      </c>
      <c r="E169" s="25">
        <f>E172+E174</f>
        <v>-248973</v>
      </c>
      <c r="F169" s="26">
        <f t="shared" si="3"/>
        <v>248973</v>
      </c>
    </row>
    <row r="170" spans="1:6" s="1" customFormat="1" hidden="1" x14ac:dyDescent="0.2">
      <c r="A170" s="46" t="s">
        <v>154</v>
      </c>
      <c r="B170" s="42" t="s">
        <v>31</v>
      </c>
      <c r="C170" s="24" t="s">
        <v>233</v>
      </c>
      <c r="D170" s="27" t="s">
        <v>40</v>
      </c>
      <c r="E170" s="25">
        <f>E171</f>
        <v>0</v>
      </c>
      <c r="F170" s="26" t="s">
        <v>40</v>
      </c>
    </row>
    <row r="171" spans="1:6" s="1" customFormat="1" ht="25.5" hidden="1" x14ac:dyDescent="0.2">
      <c r="A171" s="46" t="s">
        <v>155</v>
      </c>
      <c r="B171" s="42" t="s">
        <v>31</v>
      </c>
      <c r="C171" s="24" t="s">
        <v>234</v>
      </c>
      <c r="D171" s="27" t="s">
        <v>40</v>
      </c>
      <c r="E171" s="25">
        <v>0</v>
      </c>
      <c r="F171" s="26" t="s">
        <v>40</v>
      </c>
    </row>
    <row r="172" spans="1:6" s="1" customFormat="1" ht="17.45" hidden="1" customHeight="1" x14ac:dyDescent="0.2">
      <c r="A172" s="46" t="s">
        <v>110</v>
      </c>
      <c r="B172" s="42" t="s">
        <v>31</v>
      </c>
      <c r="C172" s="24" t="s">
        <v>235</v>
      </c>
      <c r="D172" s="27">
        <f>D173</f>
        <v>0</v>
      </c>
      <c r="E172" s="25">
        <f>E173</f>
        <v>0</v>
      </c>
      <c r="F172" s="26" t="str">
        <f t="shared" si="3"/>
        <v>-</v>
      </c>
    </row>
    <row r="173" spans="1:6" s="1" customFormat="1" ht="28.5" hidden="1" customHeight="1" x14ac:dyDescent="0.2">
      <c r="A173" s="46" t="s">
        <v>111</v>
      </c>
      <c r="B173" s="42" t="s">
        <v>31</v>
      </c>
      <c r="C173" s="24" t="s">
        <v>236</v>
      </c>
      <c r="D173" s="27">
        <v>0</v>
      </c>
      <c r="E173" s="25">
        <v>0</v>
      </c>
      <c r="F173" s="26" t="str">
        <f t="shared" si="3"/>
        <v>-</v>
      </c>
    </row>
    <row r="174" spans="1:6" s="1" customFormat="1" ht="23.45" customHeight="1" x14ac:dyDescent="0.2">
      <c r="A174" s="46" t="s">
        <v>320</v>
      </c>
      <c r="B174" s="42" t="s">
        <v>31</v>
      </c>
      <c r="C174" s="24" t="s">
        <v>321</v>
      </c>
      <c r="D174" s="27">
        <f>D175</f>
        <v>0</v>
      </c>
      <c r="E174" s="25">
        <f>E175</f>
        <v>-248973</v>
      </c>
      <c r="F174" s="26">
        <f>D174-E174</f>
        <v>248973</v>
      </c>
    </row>
    <row r="175" spans="1:6" s="1" customFormat="1" ht="32.450000000000003" customHeight="1" x14ac:dyDescent="0.2">
      <c r="A175" s="46" t="s">
        <v>319</v>
      </c>
      <c r="B175" s="42" t="s">
        <v>31</v>
      </c>
      <c r="C175" s="24" t="s">
        <v>318</v>
      </c>
      <c r="D175" s="27">
        <f>D176+D177+D178+D179</f>
        <v>0</v>
      </c>
      <c r="E175" s="25">
        <f>E176+E177+E178+E179</f>
        <v>-248973</v>
      </c>
      <c r="F175" s="26">
        <v>1714553.75</v>
      </c>
    </row>
    <row r="176" spans="1:6" s="1" customFormat="1" ht="78" hidden="1" customHeight="1" x14ac:dyDescent="0.2">
      <c r="A176" s="46" t="s">
        <v>322</v>
      </c>
      <c r="B176" s="42" t="s">
        <v>31</v>
      </c>
      <c r="C176" s="24" t="s">
        <v>323</v>
      </c>
      <c r="D176" s="27">
        <v>0</v>
      </c>
      <c r="E176" s="25">
        <v>0</v>
      </c>
      <c r="F176" s="26" t="str">
        <f t="shared" si="3"/>
        <v>-</v>
      </c>
    </row>
    <row r="177" spans="1:6" s="1" customFormat="1" ht="77.45" hidden="1" customHeight="1" x14ac:dyDescent="0.2">
      <c r="A177" s="46" t="s">
        <v>324</v>
      </c>
      <c r="B177" s="42" t="s">
        <v>31</v>
      </c>
      <c r="C177" s="24" t="s">
        <v>325</v>
      </c>
      <c r="D177" s="27">
        <v>0</v>
      </c>
      <c r="E177" s="25">
        <v>0</v>
      </c>
      <c r="F177" s="26" t="str">
        <f t="shared" si="3"/>
        <v>-</v>
      </c>
    </row>
    <row r="178" spans="1:6" s="1" customFormat="1" ht="123.75" customHeight="1" x14ac:dyDescent="0.2">
      <c r="A178" s="46" t="s">
        <v>354</v>
      </c>
      <c r="B178" s="42" t="s">
        <v>31</v>
      </c>
      <c r="C178" s="24" t="s">
        <v>355</v>
      </c>
      <c r="D178" s="27">
        <v>0</v>
      </c>
      <c r="E178" s="25">
        <v>-49660</v>
      </c>
      <c r="F178" s="26"/>
    </row>
    <row r="179" spans="1:6" s="1" customFormat="1" ht="121.5" customHeight="1" x14ac:dyDescent="0.2">
      <c r="A179" s="46" t="s">
        <v>356</v>
      </c>
      <c r="B179" s="42" t="s">
        <v>31</v>
      </c>
      <c r="C179" s="24" t="s">
        <v>357</v>
      </c>
      <c r="D179" s="27">
        <v>0</v>
      </c>
      <c r="E179" s="25">
        <v>-199313</v>
      </c>
      <c r="F179" s="26"/>
    </row>
    <row r="180" spans="1:6" s="1" customFormat="1" ht="25.5" customHeight="1" x14ac:dyDescent="0.2">
      <c r="A180" s="46" t="s">
        <v>112</v>
      </c>
      <c r="B180" s="42" t="s">
        <v>31</v>
      </c>
      <c r="C180" s="24" t="s">
        <v>237</v>
      </c>
      <c r="D180" s="25">
        <f>D181+D194+D197</f>
        <v>160789800</v>
      </c>
      <c r="E180" s="25">
        <f>E181+E194+E197</f>
        <v>41728194.860000007</v>
      </c>
      <c r="F180" s="26">
        <f t="shared" si="3"/>
        <v>119061605.13999999</v>
      </c>
    </row>
    <row r="181" spans="1:6" s="1" customFormat="1" ht="49.5" customHeight="1" x14ac:dyDescent="0.2">
      <c r="A181" s="46" t="s">
        <v>113</v>
      </c>
      <c r="B181" s="42" t="s">
        <v>31</v>
      </c>
      <c r="C181" s="24" t="s">
        <v>238</v>
      </c>
      <c r="D181" s="25">
        <f>D182+D188+D191+D185</f>
        <v>163375800</v>
      </c>
      <c r="E181" s="25">
        <f>E182+E188+E191+E185</f>
        <v>44105902.010000005</v>
      </c>
      <c r="F181" s="26">
        <f t="shared" si="3"/>
        <v>119269897.98999999</v>
      </c>
    </row>
    <row r="182" spans="1:6" s="1" customFormat="1" ht="42" customHeight="1" x14ac:dyDescent="0.2">
      <c r="A182" s="46" t="s">
        <v>114</v>
      </c>
      <c r="B182" s="42" t="s">
        <v>31</v>
      </c>
      <c r="C182" s="24" t="s">
        <v>239</v>
      </c>
      <c r="D182" s="25">
        <f>D183</f>
        <v>26261600</v>
      </c>
      <c r="E182" s="25">
        <f>E183</f>
        <v>17333400</v>
      </c>
      <c r="F182" s="26">
        <f t="shared" si="3"/>
        <v>8928200</v>
      </c>
    </row>
    <row r="183" spans="1:6" s="1" customFormat="1" ht="62.25" customHeight="1" x14ac:dyDescent="0.2">
      <c r="A183" s="46" t="s">
        <v>316</v>
      </c>
      <c r="B183" s="42" t="s">
        <v>31</v>
      </c>
      <c r="C183" s="24" t="s">
        <v>317</v>
      </c>
      <c r="D183" s="25">
        <f>D184</f>
        <v>26261600</v>
      </c>
      <c r="E183" s="25">
        <f>E184</f>
        <v>17333400</v>
      </c>
      <c r="F183" s="26">
        <f t="shared" si="3"/>
        <v>8928200</v>
      </c>
    </row>
    <row r="184" spans="1:6" s="1" customFormat="1" ht="49.15" customHeight="1" x14ac:dyDescent="0.2">
      <c r="A184" s="46" t="s">
        <v>314</v>
      </c>
      <c r="B184" s="42" t="s">
        <v>31</v>
      </c>
      <c r="C184" s="24" t="s">
        <v>315</v>
      </c>
      <c r="D184" s="27">
        <v>26261600</v>
      </c>
      <c r="E184" s="25">
        <v>17333400</v>
      </c>
      <c r="F184" s="26">
        <f t="shared" si="3"/>
        <v>8928200</v>
      </c>
    </row>
    <row r="185" spans="1:6" s="1" customFormat="1" ht="33" customHeight="1" x14ac:dyDescent="0.2">
      <c r="A185" s="46" t="s">
        <v>146</v>
      </c>
      <c r="B185" s="42" t="s">
        <v>31</v>
      </c>
      <c r="C185" s="24" t="s">
        <v>240</v>
      </c>
      <c r="D185" s="27">
        <f>D186</f>
        <v>1956900</v>
      </c>
      <c r="E185" s="25">
        <f>E186</f>
        <v>492420.28</v>
      </c>
      <c r="F185" s="26">
        <f t="shared" si="3"/>
        <v>1464479.72</v>
      </c>
    </row>
    <row r="186" spans="1:6" s="1" customFormat="1" ht="69" customHeight="1" x14ac:dyDescent="0.2">
      <c r="A186" s="46" t="s">
        <v>364</v>
      </c>
      <c r="B186" s="42" t="s">
        <v>31</v>
      </c>
      <c r="C186" s="24" t="s">
        <v>365</v>
      </c>
      <c r="D186" s="27">
        <f>D187</f>
        <v>1956900</v>
      </c>
      <c r="E186" s="25">
        <f>E187</f>
        <v>492420.28</v>
      </c>
      <c r="F186" s="26">
        <f t="shared" si="3"/>
        <v>1464479.72</v>
      </c>
    </row>
    <row r="187" spans="1:6" s="1" customFormat="1" ht="64.5" customHeight="1" x14ac:dyDescent="0.2">
      <c r="A187" s="46" t="s">
        <v>362</v>
      </c>
      <c r="B187" s="42" t="s">
        <v>31</v>
      </c>
      <c r="C187" s="24" t="s">
        <v>363</v>
      </c>
      <c r="D187" s="27">
        <v>1956900</v>
      </c>
      <c r="E187" s="25">
        <v>492420.28</v>
      </c>
      <c r="F187" s="26">
        <f t="shared" si="3"/>
        <v>1464479.72</v>
      </c>
    </row>
    <row r="188" spans="1:6" s="1" customFormat="1" ht="33.75" customHeight="1" x14ac:dyDescent="0.2">
      <c r="A188" s="46" t="s">
        <v>115</v>
      </c>
      <c r="B188" s="42" t="s">
        <v>31</v>
      </c>
      <c r="C188" s="24" t="s">
        <v>241</v>
      </c>
      <c r="D188" s="27">
        <v>200</v>
      </c>
      <c r="E188" s="25">
        <f>E189</f>
        <v>200</v>
      </c>
      <c r="F188" s="26" t="str">
        <f t="shared" si="3"/>
        <v>-</v>
      </c>
    </row>
    <row r="189" spans="1:6" s="1" customFormat="1" ht="48" customHeight="1" x14ac:dyDescent="0.2">
      <c r="A189" s="46" t="s">
        <v>116</v>
      </c>
      <c r="B189" s="42" t="s">
        <v>31</v>
      </c>
      <c r="C189" s="24" t="s">
        <v>242</v>
      </c>
      <c r="D189" s="27">
        <v>200</v>
      </c>
      <c r="E189" s="25">
        <f>E190</f>
        <v>200</v>
      </c>
      <c r="F189" s="26" t="str">
        <f t="shared" si="3"/>
        <v>-</v>
      </c>
    </row>
    <row r="190" spans="1:6" s="1" customFormat="1" ht="49.5" customHeight="1" x14ac:dyDescent="0.2">
      <c r="A190" s="46" t="s">
        <v>117</v>
      </c>
      <c r="B190" s="42" t="s">
        <v>31</v>
      </c>
      <c r="C190" s="24" t="s">
        <v>243</v>
      </c>
      <c r="D190" s="27">
        <v>200</v>
      </c>
      <c r="E190" s="25">
        <v>200</v>
      </c>
      <c r="F190" s="26" t="str">
        <f t="shared" si="3"/>
        <v>-</v>
      </c>
    </row>
    <row r="191" spans="1:6" s="1" customFormat="1" ht="21.75" customHeight="1" x14ac:dyDescent="0.2">
      <c r="A191" s="46" t="s">
        <v>118</v>
      </c>
      <c r="B191" s="42" t="s">
        <v>31</v>
      </c>
      <c r="C191" s="24" t="s">
        <v>244</v>
      </c>
      <c r="D191" s="25">
        <f>D192</f>
        <v>135157100</v>
      </c>
      <c r="E191" s="25">
        <f>E192</f>
        <v>26279881.73</v>
      </c>
      <c r="F191" s="26">
        <f t="shared" si="3"/>
        <v>108877218.27</v>
      </c>
    </row>
    <row r="192" spans="1:6" s="1" customFormat="1" ht="35.25" customHeight="1" x14ac:dyDescent="0.2">
      <c r="A192" s="46" t="s">
        <v>119</v>
      </c>
      <c r="B192" s="42" t="s">
        <v>31</v>
      </c>
      <c r="C192" s="24" t="s">
        <v>245</v>
      </c>
      <c r="D192" s="25">
        <f>D193</f>
        <v>135157100</v>
      </c>
      <c r="E192" s="25">
        <f>E193</f>
        <v>26279881.73</v>
      </c>
      <c r="F192" s="26">
        <f t="shared" si="3"/>
        <v>108877218.27</v>
      </c>
    </row>
    <row r="193" spans="1:6" s="1" customFormat="1" ht="31.5" customHeight="1" x14ac:dyDescent="0.2">
      <c r="A193" s="46" t="s">
        <v>120</v>
      </c>
      <c r="B193" s="42" t="s">
        <v>31</v>
      </c>
      <c r="C193" s="24" t="s">
        <v>246</v>
      </c>
      <c r="D193" s="27">
        <v>135157100</v>
      </c>
      <c r="E193" s="25">
        <v>26279881.73</v>
      </c>
      <c r="F193" s="26">
        <f t="shared" si="3"/>
        <v>108877218.27</v>
      </c>
    </row>
    <row r="194" spans="1:6" s="1" customFormat="1" ht="18" customHeight="1" x14ac:dyDescent="0.2">
      <c r="A194" s="46" t="s">
        <v>121</v>
      </c>
      <c r="B194" s="42" t="s">
        <v>31</v>
      </c>
      <c r="C194" s="24" t="s">
        <v>247</v>
      </c>
      <c r="D194" s="27">
        <f>D195</f>
        <v>0</v>
      </c>
      <c r="E194" s="25">
        <f>E195</f>
        <v>208293</v>
      </c>
      <c r="F194" s="26" t="str">
        <f t="shared" si="3"/>
        <v>-</v>
      </c>
    </row>
    <row r="195" spans="1:6" s="1" customFormat="1" ht="33.75" customHeight="1" x14ac:dyDescent="0.2">
      <c r="A195" s="46" t="s">
        <v>122</v>
      </c>
      <c r="B195" s="42" t="s">
        <v>31</v>
      </c>
      <c r="C195" s="24" t="s">
        <v>248</v>
      </c>
      <c r="D195" s="27">
        <f>D196</f>
        <v>0</v>
      </c>
      <c r="E195" s="25">
        <f>E196</f>
        <v>208293</v>
      </c>
      <c r="F195" s="26" t="str">
        <f t="shared" si="3"/>
        <v>-</v>
      </c>
    </row>
    <row r="196" spans="1:6" s="1" customFormat="1" ht="33.75" customHeight="1" x14ac:dyDescent="0.2">
      <c r="A196" s="46" t="s">
        <v>122</v>
      </c>
      <c r="B196" s="42" t="s">
        <v>31</v>
      </c>
      <c r="C196" s="24" t="s">
        <v>249</v>
      </c>
      <c r="D196" s="27">
        <v>0</v>
      </c>
      <c r="E196" s="25">
        <v>208293</v>
      </c>
      <c r="F196" s="26" t="str">
        <f t="shared" si="3"/>
        <v>-</v>
      </c>
    </row>
    <row r="197" spans="1:6" s="1" customFormat="1" ht="66.75" customHeight="1" x14ac:dyDescent="0.2">
      <c r="A197" s="46" t="s">
        <v>123</v>
      </c>
      <c r="B197" s="42" t="s">
        <v>31</v>
      </c>
      <c r="C197" s="24" t="s">
        <v>250</v>
      </c>
      <c r="D197" s="27">
        <f>D198</f>
        <v>-2586000</v>
      </c>
      <c r="E197" s="25">
        <f>E198</f>
        <v>-2586000.15</v>
      </c>
      <c r="F197" s="26" t="s">
        <v>40</v>
      </c>
    </row>
    <row r="198" spans="1:6" s="1" customFormat="1" ht="59.25" customHeight="1" x14ac:dyDescent="0.2">
      <c r="A198" s="46" t="s">
        <v>124</v>
      </c>
      <c r="B198" s="42" t="s">
        <v>31</v>
      </c>
      <c r="C198" s="24" t="s">
        <v>251</v>
      </c>
      <c r="D198" s="27">
        <f>D199</f>
        <v>-2586000</v>
      </c>
      <c r="E198" s="25">
        <f>E199</f>
        <v>-2586000.15</v>
      </c>
      <c r="F198" s="26" t="s">
        <v>40</v>
      </c>
    </row>
    <row r="199" spans="1:6" s="1" customFormat="1" ht="66.75" customHeight="1" thickBot="1" x14ac:dyDescent="0.25">
      <c r="A199" s="46" t="s">
        <v>125</v>
      </c>
      <c r="B199" s="42" t="s">
        <v>31</v>
      </c>
      <c r="C199" s="24" t="s">
        <v>252</v>
      </c>
      <c r="D199" s="27">
        <v>-2586000</v>
      </c>
      <c r="E199" s="25">
        <v>-2586000.15</v>
      </c>
      <c r="F199" s="26" t="s">
        <v>40</v>
      </c>
    </row>
    <row r="200" spans="1:6" s="1" customFormat="1" ht="12.75" customHeight="1" x14ac:dyDescent="0.2">
      <c r="A200" s="30"/>
      <c r="B200" s="31"/>
      <c r="C200" s="31"/>
      <c r="D200" s="32"/>
      <c r="E200" s="63"/>
      <c r="F200" s="3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53:F55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126</v>
      </c>
      <c r="B1" t="s">
        <v>28</v>
      </c>
    </row>
    <row r="2" spans="1:2" x14ac:dyDescent="0.2">
      <c r="A2" t="s">
        <v>127</v>
      </c>
      <c r="B2" t="s">
        <v>128</v>
      </c>
    </row>
    <row r="3" spans="1:2" x14ac:dyDescent="0.2">
      <c r="A3" t="s">
        <v>129</v>
      </c>
      <c r="B3" t="s">
        <v>5</v>
      </c>
    </row>
    <row r="4" spans="1:2" x14ac:dyDescent="0.2">
      <c r="A4" t="s">
        <v>130</v>
      </c>
      <c r="B4" t="s">
        <v>131</v>
      </c>
    </row>
    <row r="5" spans="1:2" x14ac:dyDescent="0.2">
      <c r="A5" t="s">
        <v>132</v>
      </c>
      <c r="B5" t="s">
        <v>133</v>
      </c>
    </row>
    <row r="6" spans="1:2" x14ac:dyDescent="0.2">
      <c r="A6" t="s">
        <v>134</v>
      </c>
      <c r="B6" t="s">
        <v>135</v>
      </c>
    </row>
    <row r="7" spans="1:2" x14ac:dyDescent="0.2">
      <c r="A7" t="s">
        <v>136</v>
      </c>
      <c r="B7" t="s">
        <v>135</v>
      </c>
    </row>
    <row r="8" spans="1:2" x14ac:dyDescent="0.2">
      <c r="A8" t="s">
        <v>137</v>
      </c>
      <c r="B8" t="s">
        <v>138</v>
      </c>
    </row>
    <row r="9" spans="1:2" x14ac:dyDescent="0.2">
      <c r="A9" t="s">
        <v>139</v>
      </c>
      <c r="B9" t="s">
        <v>140</v>
      </c>
    </row>
    <row r="10" spans="1:2" x14ac:dyDescent="0.2">
      <c r="A10" t="s">
        <v>141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14"/>
  <sheetViews>
    <sheetView workbookViewId="0">
      <selection activeCell="C23" sqref="C23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6" t="s">
        <v>366</v>
      </c>
      <c r="B2" s="86"/>
      <c r="C2" s="86"/>
      <c r="D2" s="86"/>
      <c r="E2" s="87"/>
      <c r="F2" s="88" t="s">
        <v>367</v>
      </c>
    </row>
    <row r="3" spans="1:6" ht="13.5" customHeight="1" thickBot="1" x14ac:dyDescent="0.25">
      <c r="A3" s="89"/>
      <c r="B3" s="89"/>
      <c r="C3" s="90"/>
      <c r="D3" s="91"/>
      <c r="E3" s="91"/>
      <c r="F3" s="91"/>
    </row>
    <row r="4" spans="1:6" ht="10.15" customHeight="1" x14ac:dyDescent="0.2">
      <c r="A4" s="92" t="s">
        <v>21</v>
      </c>
      <c r="B4" s="93" t="s">
        <v>22</v>
      </c>
      <c r="C4" s="94" t="s">
        <v>368</v>
      </c>
      <c r="D4" s="95" t="s">
        <v>24</v>
      </c>
      <c r="E4" s="96" t="s">
        <v>25</v>
      </c>
      <c r="F4" s="97" t="s">
        <v>26</v>
      </c>
    </row>
    <row r="5" spans="1:6" ht="5.45" customHeight="1" x14ac:dyDescent="0.2">
      <c r="A5" s="98"/>
      <c r="B5" s="99"/>
      <c r="C5" s="100"/>
      <c r="D5" s="101"/>
      <c r="E5" s="102"/>
      <c r="F5" s="103"/>
    </row>
    <row r="6" spans="1:6" ht="9.6" customHeight="1" x14ac:dyDescent="0.2">
      <c r="A6" s="98"/>
      <c r="B6" s="99"/>
      <c r="C6" s="100"/>
      <c r="D6" s="101"/>
      <c r="E6" s="102"/>
      <c r="F6" s="103"/>
    </row>
    <row r="7" spans="1:6" ht="6" customHeight="1" x14ac:dyDescent="0.2">
      <c r="A7" s="98"/>
      <c r="B7" s="99"/>
      <c r="C7" s="100"/>
      <c r="D7" s="101"/>
      <c r="E7" s="102"/>
      <c r="F7" s="103"/>
    </row>
    <row r="8" spans="1:6" ht="6.6" customHeight="1" x14ac:dyDescent="0.2">
      <c r="A8" s="98"/>
      <c r="B8" s="99"/>
      <c r="C8" s="100"/>
      <c r="D8" s="101"/>
      <c r="E8" s="102"/>
      <c r="F8" s="103"/>
    </row>
    <row r="9" spans="1:6" ht="10.9" customHeight="1" x14ac:dyDescent="0.2">
      <c r="A9" s="98"/>
      <c r="B9" s="99"/>
      <c r="C9" s="100"/>
      <c r="D9" s="101"/>
      <c r="E9" s="102"/>
      <c r="F9" s="103"/>
    </row>
    <row r="10" spans="1:6" ht="4.1500000000000004" hidden="1" customHeight="1" x14ac:dyDescent="0.2">
      <c r="A10" s="98"/>
      <c r="B10" s="99"/>
      <c r="C10" s="104"/>
      <c r="D10" s="101"/>
      <c r="E10" s="105"/>
      <c r="F10" s="106"/>
    </row>
    <row r="11" spans="1:6" ht="13.15" hidden="1" customHeight="1" x14ac:dyDescent="0.2">
      <c r="A11" s="107"/>
      <c r="B11" s="108"/>
      <c r="C11" s="109"/>
      <c r="D11" s="110"/>
      <c r="E11" s="111"/>
      <c r="F11" s="112"/>
    </row>
    <row r="12" spans="1:6" ht="13.5" customHeight="1" thickBot="1" x14ac:dyDescent="0.25">
      <c r="A12" s="113">
        <v>1</v>
      </c>
      <c r="B12" s="114">
        <v>2</v>
      </c>
      <c r="C12" s="115">
        <v>3</v>
      </c>
      <c r="D12" s="116" t="s">
        <v>27</v>
      </c>
      <c r="E12" s="117" t="s">
        <v>28</v>
      </c>
      <c r="F12" s="118" t="s">
        <v>29</v>
      </c>
    </row>
    <row r="13" spans="1:6" x14ac:dyDescent="0.2">
      <c r="A13" s="119" t="s">
        <v>369</v>
      </c>
      <c r="B13" s="120" t="s">
        <v>370</v>
      </c>
      <c r="C13" s="121" t="s">
        <v>371</v>
      </c>
      <c r="D13" s="122">
        <v>338734000</v>
      </c>
      <c r="E13" s="123">
        <f>E15</f>
        <v>91198005.330000013</v>
      </c>
      <c r="F13" s="124">
        <f>IF(OR(D13="-",IF(E13="-",0,E13)&gt;=IF(D13="-",0,D13)),"-",IF(D13="-",0,D13)-IF(E13="-",0,E13))</f>
        <v>247535994.66999999</v>
      </c>
    </row>
    <row r="14" spans="1:6" x14ac:dyDescent="0.2">
      <c r="A14" s="125" t="s">
        <v>33</v>
      </c>
      <c r="B14" s="126"/>
      <c r="C14" s="127"/>
      <c r="D14" s="128"/>
      <c r="E14" s="129"/>
      <c r="F14" s="130"/>
    </row>
    <row r="15" spans="1:6" x14ac:dyDescent="0.2">
      <c r="A15" s="131" t="s">
        <v>13</v>
      </c>
      <c r="B15" s="132" t="s">
        <v>370</v>
      </c>
      <c r="C15" s="133" t="s">
        <v>372</v>
      </c>
      <c r="D15" s="134">
        <v>338734000</v>
      </c>
      <c r="E15" s="135">
        <f>E16+E118+E133+E173+E261+E267+E296+E307</f>
        <v>91198005.330000013</v>
      </c>
      <c r="F15" s="136">
        <f t="shared" ref="F15:F78" si="0">IF(OR(D15="-",IF(E15="-",0,E15)&gt;=IF(D15="-",0,D15)),"-",IF(D15="-",0,D15)-IF(E15="-",0,E15))</f>
        <v>247535994.66999999</v>
      </c>
    </row>
    <row r="16" spans="1:6" x14ac:dyDescent="0.2">
      <c r="A16" s="119" t="s">
        <v>373</v>
      </c>
      <c r="B16" s="120" t="s">
        <v>370</v>
      </c>
      <c r="C16" s="121" t="s">
        <v>374</v>
      </c>
      <c r="D16" s="122">
        <v>37527600</v>
      </c>
      <c r="E16" s="123">
        <f>E17+E64+E69+E74</f>
        <v>12188310.66</v>
      </c>
      <c r="F16" s="124">
        <f t="shared" si="0"/>
        <v>25339289.34</v>
      </c>
    </row>
    <row r="17" spans="1:6" ht="45" x14ac:dyDescent="0.2">
      <c r="A17" s="131" t="s">
        <v>375</v>
      </c>
      <c r="B17" s="132" t="s">
        <v>370</v>
      </c>
      <c r="C17" s="133" t="s">
        <v>376</v>
      </c>
      <c r="D17" s="134">
        <v>30566800</v>
      </c>
      <c r="E17" s="135">
        <f>E18+E22+E31+E56</f>
        <v>10429572.050000001</v>
      </c>
      <c r="F17" s="136">
        <f t="shared" si="0"/>
        <v>20137227.949999999</v>
      </c>
    </row>
    <row r="18" spans="1:6" ht="22.5" x14ac:dyDescent="0.2">
      <c r="A18" s="131" t="s">
        <v>377</v>
      </c>
      <c r="B18" s="132" t="s">
        <v>370</v>
      </c>
      <c r="C18" s="133" t="s">
        <v>378</v>
      </c>
      <c r="D18" s="134">
        <v>11900</v>
      </c>
      <c r="E18" s="135">
        <v>6800</v>
      </c>
      <c r="F18" s="136">
        <f t="shared" si="0"/>
        <v>5100</v>
      </c>
    </row>
    <row r="19" spans="1:6" ht="33.75" x14ac:dyDescent="0.2">
      <c r="A19" s="131" t="s">
        <v>379</v>
      </c>
      <c r="B19" s="132" t="s">
        <v>370</v>
      </c>
      <c r="C19" s="133" t="s">
        <v>380</v>
      </c>
      <c r="D19" s="134">
        <v>11900</v>
      </c>
      <c r="E19" s="135">
        <v>6800</v>
      </c>
      <c r="F19" s="136">
        <f t="shared" si="0"/>
        <v>5100</v>
      </c>
    </row>
    <row r="20" spans="1:6" ht="67.5" x14ac:dyDescent="0.2">
      <c r="A20" s="137" t="s">
        <v>381</v>
      </c>
      <c r="B20" s="132" t="s">
        <v>370</v>
      </c>
      <c r="C20" s="133" t="s">
        <v>382</v>
      </c>
      <c r="D20" s="134">
        <v>11900</v>
      </c>
      <c r="E20" s="135">
        <v>6800</v>
      </c>
      <c r="F20" s="136">
        <f t="shared" si="0"/>
        <v>5100</v>
      </c>
    </row>
    <row r="21" spans="1:6" x14ac:dyDescent="0.2">
      <c r="A21" s="131" t="s">
        <v>383</v>
      </c>
      <c r="B21" s="132" t="s">
        <v>370</v>
      </c>
      <c r="C21" s="133" t="s">
        <v>384</v>
      </c>
      <c r="D21" s="134">
        <v>11900</v>
      </c>
      <c r="E21" s="135">
        <v>6800</v>
      </c>
      <c r="F21" s="136">
        <f t="shared" si="0"/>
        <v>5100</v>
      </c>
    </row>
    <row r="22" spans="1:6" ht="22.5" x14ac:dyDescent="0.2">
      <c r="A22" s="131" t="s">
        <v>385</v>
      </c>
      <c r="B22" s="132" t="s">
        <v>370</v>
      </c>
      <c r="C22" s="133" t="s">
        <v>386</v>
      </c>
      <c r="D22" s="134">
        <v>90000</v>
      </c>
      <c r="E22" s="135">
        <v>5500</v>
      </c>
      <c r="F22" s="136">
        <f t="shared" si="0"/>
        <v>84500</v>
      </c>
    </row>
    <row r="23" spans="1:6" ht="33.75" x14ac:dyDescent="0.2">
      <c r="A23" s="131" t="s">
        <v>387</v>
      </c>
      <c r="B23" s="132" t="s">
        <v>370</v>
      </c>
      <c r="C23" s="133" t="s">
        <v>388</v>
      </c>
      <c r="D23" s="134">
        <v>80000</v>
      </c>
      <c r="E23" s="135">
        <v>5500</v>
      </c>
      <c r="F23" s="136">
        <f t="shared" si="0"/>
        <v>74500</v>
      </c>
    </row>
    <row r="24" spans="1:6" ht="67.5" x14ac:dyDescent="0.2">
      <c r="A24" s="131" t="s">
        <v>389</v>
      </c>
      <c r="B24" s="132" t="s">
        <v>370</v>
      </c>
      <c r="C24" s="133" t="s">
        <v>390</v>
      </c>
      <c r="D24" s="134">
        <v>30000</v>
      </c>
      <c r="E24" s="135">
        <v>5500</v>
      </c>
      <c r="F24" s="136">
        <f t="shared" si="0"/>
        <v>24500</v>
      </c>
    </row>
    <row r="25" spans="1:6" x14ac:dyDescent="0.2">
      <c r="A25" s="131" t="s">
        <v>383</v>
      </c>
      <c r="B25" s="132" t="s">
        <v>370</v>
      </c>
      <c r="C25" s="133" t="s">
        <v>391</v>
      </c>
      <c r="D25" s="134">
        <v>30000</v>
      </c>
      <c r="E25" s="135">
        <v>5500</v>
      </c>
      <c r="F25" s="136">
        <f t="shared" si="0"/>
        <v>24500</v>
      </c>
    </row>
    <row r="26" spans="1:6" ht="56.25" x14ac:dyDescent="0.2">
      <c r="A26" s="131" t="s">
        <v>392</v>
      </c>
      <c r="B26" s="132" t="s">
        <v>370</v>
      </c>
      <c r="C26" s="133" t="s">
        <v>393</v>
      </c>
      <c r="D26" s="134">
        <v>50000</v>
      </c>
      <c r="E26" s="135" t="s">
        <v>40</v>
      </c>
      <c r="F26" s="136">
        <f t="shared" si="0"/>
        <v>50000</v>
      </c>
    </row>
    <row r="27" spans="1:6" x14ac:dyDescent="0.2">
      <c r="A27" s="131" t="s">
        <v>383</v>
      </c>
      <c r="B27" s="132" t="s">
        <v>370</v>
      </c>
      <c r="C27" s="133" t="s">
        <v>394</v>
      </c>
      <c r="D27" s="134">
        <v>50000</v>
      </c>
      <c r="E27" s="135" t="s">
        <v>40</v>
      </c>
      <c r="F27" s="136">
        <f t="shared" si="0"/>
        <v>50000</v>
      </c>
    </row>
    <row r="28" spans="1:6" x14ac:dyDescent="0.2">
      <c r="A28" s="131" t="s">
        <v>395</v>
      </c>
      <c r="B28" s="132" t="s">
        <v>370</v>
      </c>
      <c r="C28" s="133" t="s">
        <v>396</v>
      </c>
      <c r="D28" s="134">
        <v>10000</v>
      </c>
      <c r="E28" s="135" t="s">
        <v>40</v>
      </c>
      <c r="F28" s="136">
        <f t="shared" si="0"/>
        <v>10000</v>
      </c>
    </row>
    <row r="29" spans="1:6" ht="67.5" x14ac:dyDescent="0.2">
      <c r="A29" s="131" t="s">
        <v>397</v>
      </c>
      <c r="B29" s="132" t="s">
        <v>370</v>
      </c>
      <c r="C29" s="133" t="s">
        <v>398</v>
      </c>
      <c r="D29" s="134">
        <v>10000</v>
      </c>
      <c r="E29" s="135" t="s">
        <v>40</v>
      </c>
      <c r="F29" s="136">
        <f t="shared" si="0"/>
        <v>10000</v>
      </c>
    </row>
    <row r="30" spans="1:6" x14ac:dyDescent="0.2">
      <c r="A30" s="131" t="s">
        <v>383</v>
      </c>
      <c r="B30" s="132" t="s">
        <v>370</v>
      </c>
      <c r="C30" s="133" t="s">
        <v>399</v>
      </c>
      <c r="D30" s="134">
        <v>10000</v>
      </c>
      <c r="E30" s="135" t="s">
        <v>40</v>
      </c>
      <c r="F30" s="136">
        <f t="shared" si="0"/>
        <v>10000</v>
      </c>
    </row>
    <row r="31" spans="1:6" ht="45" x14ac:dyDescent="0.2">
      <c r="A31" s="131" t="s">
        <v>400</v>
      </c>
      <c r="B31" s="132" t="s">
        <v>370</v>
      </c>
      <c r="C31" s="133" t="s">
        <v>401</v>
      </c>
      <c r="D31" s="134">
        <v>30460100</v>
      </c>
      <c r="E31" s="135">
        <f>E32+E47</f>
        <v>10412582.75</v>
      </c>
      <c r="F31" s="136">
        <f t="shared" si="0"/>
        <v>20047517.25</v>
      </c>
    </row>
    <row r="32" spans="1:6" ht="22.5" x14ac:dyDescent="0.2">
      <c r="A32" s="131" t="s">
        <v>402</v>
      </c>
      <c r="B32" s="132" t="s">
        <v>370</v>
      </c>
      <c r="C32" s="133" t="s">
        <v>403</v>
      </c>
      <c r="D32" s="134">
        <v>28010900</v>
      </c>
      <c r="E32" s="135">
        <f>E33+E37+E43+E45</f>
        <v>9297582.75</v>
      </c>
      <c r="F32" s="136">
        <f t="shared" si="0"/>
        <v>18713317.25</v>
      </c>
    </row>
    <row r="33" spans="1:6" ht="90" x14ac:dyDescent="0.2">
      <c r="A33" s="137" t="s">
        <v>404</v>
      </c>
      <c r="B33" s="132" t="s">
        <v>370</v>
      </c>
      <c r="C33" s="133" t="s">
        <v>405</v>
      </c>
      <c r="D33" s="134">
        <v>23483900</v>
      </c>
      <c r="E33" s="135">
        <f>E34+E35+E36</f>
        <v>7497957.2400000002</v>
      </c>
      <c r="F33" s="136">
        <f t="shared" si="0"/>
        <v>15985942.76</v>
      </c>
    </row>
    <row r="34" spans="1:6" ht="22.5" x14ac:dyDescent="0.2">
      <c r="A34" s="131" t="s">
        <v>406</v>
      </c>
      <c r="B34" s="132" t="s">
        <v>370</v>
      </c>
      <c r="C34" s="133" t="s">
        <v>407</v>
      </c>
      <c r="D34" s="134">
        <v>17139800</v>
      </c>
      <c r="E34" s="135">
        <v>5727575.9299999997</v>
      </c>
      <c r="F34" s="136">
        <f t="shared" si="0"/>
        <v>11412224.07</v>
      </c>
    </row>
    <row r="35" spans="1:6" ht="33.75" x14ac:dyDescent="0.2">
      <c r="A35" s="131" t="s">
        <v>408</v>
      </c>
      <c r="B35" s="132" t="s">
        <v>370</v>
      </c>
      <c r="C35" s="133" t="s">
        <v>409</v>
      </c>
      <c r="D35" s="134">
        <v>1167900</v>
      </c>
      <c r="E35" s="135">
        <v>282273.19</v>
      </c>
      <c r="F35" s="136">
        <f t="shared" si="0"/>
        <v>885626.81</v>
      </c>
    </row>
    <row r="36" spans="1:6" ht="33.75" x14ac:dyDescent="0.2">
      <c r="A36" s="131" t="s">
        <v>410</v>
      </c>
      <c r="B36" s="132" t="s">
        <v>370</v>
      </c>
      <c r="C36" s="133" t="s">
        <v>411</v>
      </c>
      <c r="D36" s="134">
        <v>5176200</v>
      </c>
      <c r="E36" s="135">
        <v>1488108.12</v>
      </c>
      <c r="F36" s="136">
        <f t="shared" si="0"/>
        <v>3688091.88</v>
      </c>
    </row>
    <row r="37" spans="1:6" ht="90" x14ac:dyDescent="0.2">
      <c r="A37" s="137" t="s">
        <v>412</v>
      </c>
      <c r="B37" s="132" t="s">
        <v>370</v>
      </c>
      <c r="C37" s="133" t="s">
        <v>413</v>
      </c>
      <c r="D37" s="134">
        <v>3521000</v>
      </c>
      <c r="E37" s="135">
        <f>E38+E39+E40+E41+E42</f>
        <v>1318129.7</v>
      </c>
      <c r="F37" s="136">
        <f t="shared" si="0"/>
        <v>2202870.2999999998</v>
      </c>
    </row>
    <row r="38" spans="1:6" ht="33.75" x14ac:dyDescent="0.2">
      <c r="A38" s="131" t="s">
        <v>408</v>
      </c>
      <c r="B38" s="132" t="s">
        <v>370</v>
      </c>
      <c r="C38" s="133" t="s">
        <v>414</v>
      </c>
      <c r="D38" s="134">
        <v>20000</v>
      </c>
      <c r="E38" s="135">
        <v>0</v>
      </c>
      <c r="F38" s="136">
        <f t="shared" si="0"/>
        <v>20000</v>
      </c>
    </row>
    <row r="39" spans="1:6" x14ac:dyDescent="0.2">
      <c r="A39" s="131" t="s">
        <v>383</v>
      </c>
      <c r="B39" s="132" t="s">
        <v>370</v>
      </c>
      <c r="C39" s="133" t="s">
        <v>415</v>
      </c>
      <c r="D39" s="134">
        <v>2387000</v>
      </c>
      <c r="E39" s="135">
        <v>720469.21</v>
      </c>
      <c r="F39" s="136">
        <f t="shared" si="0"/>
        <v>1666530.79</v>
      </c>
    </row>
    <row r="40" spans="1:6" x14ac:dyDescent="0.2">
      <c r="A40" s="131" t="s">
        <v>416</v>
      </c>
      <c r="B40" s="132" t="s">
        <v>370</v>
      </c>
      <c r="C40" s="133" t="s">
        <v>417</v>
      </c>
      <c r="D40" s="134">
        <v>1076800</v>
      </c>
      <c r="E40" s="135">
        <v>576532.49</v>
      </c>
      <c r="F40" s="136">
        <f t="shared" si="0"/>
        <v>500267.51</v>
      </c>
    </row>
    <row r="41" spans="1:6" ht="22.5" x14ac:dyDescent="0.2">
      <c r="A41" s="131" t="s">
        <v>418</v>
      </c>
      <c r="B41" s="132" t="s">
        <v>370</v>
      </c>
      <c r="C41" s="133" t="s">
        <v>419</v>
      </c>
      <c r="D41" s="134">
        <v>30200</v>
      </c>
      <c r="E41" s="135">
        <v>17495</v>
      </c>
      <c r="F41" s="136">
        <f t="shared" si="0"/>
        <v>12705</v>
      </c>
    </row>
    <row r="42" spans="1:6" x14ac:dyDescent="0.2">
      <c r="A42" s="131" t="s">
        <v>420</v>
      </c>
      <c r="B42" s="132" t="s">
        <v>370</v>
      </c>
      <c r="C42" s="133" t="s">
        <v>421</v>
      </c>
      <c r="D42" s="134">
        <v>7000</v>
      </c>
      <c r="E42" s="135">
        <v>3633</v>
      </c>
      <c r="F42" s="136">
        <f t="shared" si="0"/>
        <v>3367</v>
      </c>
    </row>
    <row r="43" spans="1:6" ht="90" x14ac:dyDescent="0.2">
      <c r="A43" s="137" t="s">
        <v>422</v>
      </c>
      <c r="B43" s="132" t="s">
        <v>370</v>
      </c>
      <c r="C43" s="133" t="s">
        <v>423</v>
      </c>
      <c r="D43" s="134">
        <v>693600</v>
      </c>
      <c r="E43" s="135">
        <v>390004.21</v>
      </c>
      <c r="F43" s="136">
        <f t="shared" si="0"/>
        <v>303595.78999999998</v>
      </c>
    </row>
    <row r="44" spans="1:6" x14ac:dyDescent="0.2">
      <c r="A44" s="131" t="s">
        <v>383</v>
      </c>
      <c r="B44" s="132" t="s">
        <v>370</v>
      </c>
      <c r="C44" s="133" t="s">
        <v>424</v>
      </c>
      <c r="D44" s="134">
        <v>693600</v>
      </c>
      <c r="E44" s="135">
        <v>390004.21</v>
      </c>
      <c r="F44" s="136">
        <f t="shared" si="0"/>
        <v>303595.78999999998</v>
      </c>
    </row>
    <row r="45" spans="1:6" ht="90" x14ac:dyDescent="0.2">
      <c r="A45" s="137" t="s">
        <v>425</v>
      </c>
      <c r="B45" s="132" t="s">
        <v>370</v>
      </c>
      <c r="C45" s="133" t="s">
        <v>426</v>
      </c>
      <c r="D45" s="134">
        <v>312400</v>
      </c>
      <c r="E45" s="135">
        <f>E46</f>
        <v>91491.6</v>
      </c>
      <c r="F45" s="136">
        <f t="shared" si="0"/>
        <v>220908.4</v>
      </c>
    </row>
    <row r="46" spans="1:6" x14ac:dyDescent="0.2">
      <c r="A46" s="131" t="s">
        <v>383</v>
      </c>
      <c r="B46" s="132" t="s">
        <v>370</v>
      </c>
      <c r="C46" s="133" t="s">
        <v>427</v>
      </c>
      <c r="D46" s="134">
        <v>312400</v>
      </c>
      <c r="E46" s="135">
        <v>91491.6</v>
      </c>
      <c r="F46" s="136">
        <f t="shared" si="0"/>
        <v>220908.4</v>
      </c>
    </row>
    <row r="47" spans="1:6" ht="33.75" x14ac:dyDescent="0.2">
      <c r="A47" s="131" t="s">
        <v>428</v>
      </c>
      <c r="B47" s="132" t="s">
        <v>370</v>
      </c>
      <c r="C47" s="133" t="s">
        <v>429</v>
      </c>
      <c r="D47" s="134">
        <v>2449200</v>
      </c>
      <c r="E47" s="135">
        <v>1115000</v>
      </c>
      <c r="F47" s="136">
        <f t="shared" si="0"/>
        <v>1334200</v>
      </c>
    </row>
    <row r="48" spans="1:6" ht="123.75" x14ac:dyDescent="0.2">
      <c r="A48" s="137" t="s">
        <v>430</v>
      </c>
      <c r="B48" s="132" t="s">
        <v>370</v>
      </c>
      <c r="C48" s="133" t="s">
        <v>431</v>
      </c>
      <c r="D48" s="134">
        <v>825400</v>
      </c>
      <c r="E48" s="135">
        <v>345000</v>
      </c>
      <c r="F48" s="136">
        <f t="shared" si="0"/>
        <v>480400</v>
      </c>
    </row>
    <row r="49" spans="1:6" x14ac:dyDescent="0.2">
      <c r="A49" s="131" t="s">
        <v>118</v>
      </c>
      <c r="B49" s="132" t="s">
        <v>370</v>
      </c>
      <c r="C49" s="133" t="s">
        <v>432</v>
      </c>
      <c r="D49" s="134">
        <v>825400</v>
      </c>
      <c r="E49" s="135">
        <v>345000</v>
      </c>
      <c r="F49" s="136">
        <f t="shared" si="0"/>
        <v>480400</v>
      </c>
    </row>
    <row r="50" spans="1:6" ht="146.25" x14ac:dyDescent="0.2">
      <c r="A50" s="137" t="s">
        <v>433</v>
      </c>
      <c r="B50" s="132" t="s">
        <v>370</v>
      </c>
      <c r="C50" s="133" t="s">
        <v>434</v>
      </c>
      <c r="D50" s="134">
        <v>1022200</v>
      </c>
      <c r="E50" s="135">
        <v>426000</v>
      </c>
      <c r="F50" s="136">
        <f t="shared" si="0"/>
        <v>596200</v>
      </c>
    </row>
    <row r="51" spans="1:6" x14ac:dyDescent="0.2">
      <c r="A51" s="131" t="s">
        <v>118</v>
      </c>
      <c r="B51" s="132" t="s">
        <v>370</v>
      </c>
      <c r="C51" s="133" t="s">
        <v>435</v>
      </c>
      <c r="D51" s="134">
        <v>1022200</v>
      </c>
      <c r="E51" s="135">
        <v>426000</v>
      </c>
      <c r="F51" s="136">
        <f t="shared" si="0"/>
        <v>596200</v>
      </c>
    </row>
    <row r="52" spans="1:6" ht="135" x14ac:dyDescent="0.2">
      <c r="A52" s="137" t="s">
        <v>436</v>
      </c>
      <c r="B52" s="132" t="s">
        <v>370</v>
      </c>
      <c r="C52" s="133" t="s">
        <v>437</v>
      </c>
      <c r="D52" s="134">
        <v>548900</v>
      </c>
      <c r="E52" s="135">
        <v>300000</v>
      </c>
      <c r="F52" s="136">
        <f t="shared" si="0"/>
        <v>248900</v>
      </c>
    </row>
    <row r="53" spans="1:6" x14ac:dyDescent="0.2">
      <c r="A53" s="131" t="s">
        <v>118</v>
      </c>
      <c r="B53" s="132" t="s">
        <v>370</v>
      </c>
      <c r="C53" s="133" t="s">
        <v>438</v>
      </c>
      <c r="D53" s="134">
        <v>548900</v>
      </c>
      <c r="E53" s="135">
        <v>300000</v>
      </c>
      <c r="F53" s="136">
        <f t="shared" si="0"/>
        <v>248900</v>
      </c>
    </row>
    <row r="54" spans="1:6" ht="123.75" x14ac:dyDescent="0.2">
      <c r="A54" s="137" t="s">
        <v>439</v>
      </c>
      <c r="B54" s="132" t="s">
        <v>370</v>
      </c>
      <c r="C54" s="133" t="s">
        <v>440</v>
      </c>
      <c r="D54" s="134">
        <v>52700</v>
      </c>
      <c r="E54" s="135">
        <v>44000</v>
      </c>
      <c r="F54" s="136">
        <f t="shared" si="0"/>
        <v>8700</v>
      </c>
    </row>
    <row r="55" spans="1:6" x14ac:dyDescent="0.2">
      <c r="A55" s="131" t="s">
        <v>118</v>
      </c>
      <c r="B55" s="132" t="s">
        <v>370</v>
      </c>
      <c r="C55" s="133" t="s">
        <v>441</v>
      </c>
      <c r="D55" s="134">
        <v>52700</v>
      </c>
      <c r="E55" s="135">
        <v>44000</v>
      </c>
      <c r="F55" s="136">
        <f t="shared" si="0"/>
        <v>8700</v>
      </c>
    </row>
    <row r="56" spans="1:6" ht="22.5" x14ac:dyDescent="0.2">
      <c r="A56" s="131" t="s">
        <v>442</v>
      </c>
      <c r="B56" s="132" t="s">
        <v>370</v>
      </c>
      <c r="C56" s="133" t="s">
        <v>443</v>
      </c>
      <c r="D56" s="134">
        <v>4800</v>
      </c>
      <c r="E56" s="135">
        <v>4689.3</v>
      </c>
      <c r="F56" s="136">
        <f t="shared" si="0"/>
        <v>110.69999999999982</v>
      </c>
    </row>
    <row r="57" spans="1:6" x14ac:dyDescent="0.2">
      <c r="A57" s="131" t="s">
        <v>444</v>
      </c>
      <c r="B57" s="132" t="s">
        <v>370</v>
      </c>
      <c r="C57" s="133" t="s">
        <v>445</v>
      </c>
      <c r="D57" s="134">
        <v>4600</v>
      </c>
      <c r="E57" s="135">
        <v>4489.3</v>
      </c>
      <c r="F57" s="136">
        <f t="shared" si="0"/>
        <v>110.69999999999982</v>
      </c>
    </row>
    <row r="58" spans="1:6" ht="45" x14ac:dyDescent="0.2">
      <c r="A58" s="131" t="s">
        <v>446</v>
      </c>
      <c r="B58" s="132" t="s">
        <v>370</v>
      </c>
      <c r="C58" s="133" t="s">
        <v>447</v>
      </c>
      <c r="D58" s="134">
        <v>4600</v>
      </c>
      <c r="E58" s="135">
        <v>4489.3</v>
      </c>
      <c r="F58" s="136">
        <f t="shared" si="0"/>
        <v>110.69999999999982</v>
      </c>
    </row>
    <row r="59" spans="1:6" ht="22.5" x14ac:dyDescent="0.2">
      <c r="A59" s="131" t="s">
        <v>406</v>
      </c>
      <c r="B59" s="132" t="s">
        <v>370</v>
      </c>
      <c r="C59" s="133" t="s">
        <v>448</v>
      </c>
      <c r="D59" s="134">
        <v>3500</v>
      </c>
      <c r="E59" s="135">
        <v>3448</v>
      </c>
      <c r="F59" s="136">
        <f t="shared" si="0"/>
        <v>52</v>
      </c>
    </row>
    <row r="60" spans="1:6" ht="33.75" x14ac:dyDescent="0.2">
      <c r="A60" s="131" t="s">
        <v>410</v>
      </c>
      <c r="B60" s="132" t="s">
        <v>370</v>
      </c>
      <c r="C60" s="133" t="s">
        <v>449</v>
      </c>
      <c r="D60" s="134">
        <v>1100</v>
      </c>
      <c r="E60" s="135">
        <v>1041.3</v>
      </c>
      <c r="F60" s="136">
        <f t="shared" si="0"/>
        <v>58.700000000000045</v>
      </c>
    </row>
    <row r="61" spans="1:6" x14ac:dyDescent="0.2">
      <c r="A61" s="131" t="s">
        <v>450</v>
      </c>
      <c r="B61" s="132" t="s">
        <v>370</v>
      </c>
      <c r="C61" s="133" t="s">
        <v>451</v>
      </c>
      <c r="D61" s="134">
        <v>200</v>
      </c>
      <c r="E61" s="135">
        <v>200</v>
      </c>
      <c r="F61" s="136" t="str">
        <f t="shared" si="0"/>
        <v>-</v>
      </c>
    </row>
    <row r="62" spans="1:6" ht="90" x14ac:dyDescent="0.2">
      <c r="A62" s="137" t="s">
        <v>452</v>
      </c>
      <c r="B62" s="132" t="s">
        <v>370</v>
      </c>
      <c r="C62" s="133" t="s">
        <v>453</v>
      </c>
      <c r="D62" s="134">
        <v>200</v>
      </c>
      <c r="E62" s="135">
        <v>200</v>
      </c>
      <c r="F62" s="136" t="str">
        <f t="shared" si="0"/>
        <v>-</v>
      </c>
    </row>
    <row r="63" spans="1:6" x14ac:dyDescent="0.2">
      <c r="A63" s="131" t="s">
        <v>383</v>
      </c>
      <c r="B63" s="132" t="s">
        <v>370</v>
      </c>
      <c r="C63" s="133" t="s">
        <v>454</v>
      </c>
      <c r="D63" s="134">
        <v>200</v>
      </c>
      <c r="E63" s="135">
        <v>200</v>
      </c>
      <c r="F63" s="136" t="str">
        <f t="shared" si="0"/>
        <v>-</v>
      </c>
    </row>
    <row r="64" spans="1:6" ht="33.75" x14ac:dyDescent="0.2">
      <c r="A64" s="131" t="s">
        <v>455</v>
      </c>
      <c r="B64" s="132" t="s">
        <v>370</v>
      </c>
      <c r="C64" s="133" t="s">
        <v>456</v>
      </c>
      <c r="D64" s="134">
        <v>319000</v>
      </c>
      <c r="E64" s="135">
        <v>135000</v>
      </c>
      <c r="F64" s="136">
        <f t="shared" si="0"/>
        <v>184000</v>
      </c>
    </row>
    <row r="65" spans="1:6" ht="22.5" x14ac:dyDescent="0.2">
      <c r="A65" s="131" t="s">
        <v>442</v>
      </c>
      <c r="B65" s="132" t="s">
        <v>370</v>
      </c>
      <c r="C65" s="133" t="s">
        <v>457</v>
      </c>
      <c r="D65" s="134">
        <v>319000</v>
      </c>
      <c r="E65" s="135">
        <v>135000</v>
      </c>
      <c r="F65" s="136">
        <f t="shared" si="0"/>
        <v>184000</v>
      </c>
    </row>
    <row r="66" spans="1:6" x14ac:dyDescent="0.2">
      <c r="A66" s="131" t="s">
        <v>450</v>
      </c>
      <c r="B66" s="132" t="s">
        <v>370</v>
      </c>
      <c r="C66" s="133" t="s">
        <v>458</v>
      </c>
      <c r="D66" s="134">
        <v>319000</v>
      </c>
      <c r="E66" s="135">
        <v>135000</v>
      </c>
      <c r="F66" s="136">
        <f t="shared" si="0"/>
        <v>184000</v>
      </c>
    </row>
    <row r="67" spans="1:6" ht="78.75" x14ac:dyDescent="0.2">
      <c r="A67" s="137" t="s">
        <v>459</v>
      </c>
      <c r="B67" s="132" t="s">
        <v>370</v>
      </c>
      <c r="C67" s="133" t="s">
        <v>460</v>
      </c>
      <c r="D67" s="134">
        <v>319000</v>
      </c>
      <c r="E67" s="135">
        <v>135000</v>
      </c>
      <c r="F67" s="136">
        <f t="shared" si="0"/>
        <v>184000</v>
      </c>
    </row>
    <row r="68" spans="1:6" x14ac:dyDescent="0.2">
      <c r="A68" s="131" t="s">
        <v>118</v>
      </c>
      <c r="B68" s="132" t="s">
        <v>370</v>
      </c>
      <c r="C68" s="133" t="s">
        <v>461</v>
      </c>
      <c r="D68" s="134">
        <v>319000</v>
      </c>
      <c r="E68" s="135">
        <v>135000</v>
      </c>
      <c r="F68" s="136">
        <f t="shared" si="0"/>
        <v>184000</v>
      </c>
    </row>
    <row r="69" spans="1:6" x14ac:dyDescent="0.2">
      <c r="A69" s="131" t="s">
        <v>462</v>
      </c>
      <c r="B69" s="132" t="s">
        <v>370</v>
      </c>
      <c r="C69" s="133" t="s">
        <v>463</v>
      </c>
      <c r="D69" s="134">
        <v>412800</v>
      </c>
      <c r="E69" s="135">
        <v>0</v>
      </c>
      <c r="F69" s="136">
        <f t="shared" si="0"/>
        <v>412800</v>
      </c>
    </row>
    <row r="70" spans="1:6" ht="22.5" x14ac:dyDescent="0.2">
      <c r="A70" s="131" t="s">
        <v>442</v>
      </c>
      <c r="B70" s="132" t="s">
        <v>370</v>
      </c>
      <c r="C70" s="133" t="s">
        <v>464</v>
      </c>
      <c r="D70" s="134">
        <v>412800</v>
      </c>
      <c r="E70" s="135" t="s">
        <v>40</v>
      </c>
      <c r="F70" s="136">
        <f t="shared" si="0"/>
        <v>412800</v>
      </c>
    </row>
    <row r="71" spans="1:6" x14ac:dyDescent="0.2">
      <c r="A71" s="131" t="s">
        <v>444</v>
      </c>
      <c r="B71" s="132" t="s">
        <v>370</v>
      </c>
      <c r="C71" s="133" t="s">
        <v>465</v>
      </c>
      <c r="D71" s="134">
        <v>412800</v>
      </c>
      <c r="E71" s="135" t="s">
        <v>40</v>
      </c>
      <c r="F71" s="136">
        <f t="shared" si="0"/>
        <v>412800</v>
      </c>
    </row>
    <row r="72" spans="1:6" ht="56.25" x14ac:dyDescent="0.2">
      <c r="A72" s="131" t="s">
        <v>466</v>
      </c>
      <c r="B72" s="132" t="s">
        <v>370</v>
      </c>
      <c r="C72" s="133" t="s">
        <v>467</v>
      </c>
      <c r="D72" s="134">
        <v>412800</v>
      </c>
      <c r="E72" s="135" t="s">
        <v>40</v>
      </c>
      <c r="F72" s="136">
        <f t="shared" si="0"/>
        <v>412800</v>
      </c>
    </row>
    <row r="73" spans="1:6" x14ac:dyDescent="0.2">
      <c r="A73" s="131" t="s">
        <v>468</v>
      </c>
      <c r="B73" s="132" t="s">
        <v>370</v>
      </c>
      <c r="C73" s="133" t="s">
        <v>469</v>
      </c>
      <c r="D73" s="134">
        <v>412800</v>
      </c>
      <c r="E73" s="135" t="s">
        <v>40</v>
      </c>
      <c r="F73" s="136">
        <f t="shared" si="0"/>
        <v>412800</v>
      </c>
    </row>
    <row r="74" spans="1:6" x14ac:dyDescent="0.2">
      <c r="A74" s="131" t="s">
        <v>470</v>
      </c>
      <c r="B74" s="132" t="s">
        <v>370</v>
      </c>
      <c r="C74" s="133" t="s">
        <v>471</v>
      </c>
      <c r="D74" s="134">
        <v>6229000</v>
      </c>
      <c r="E74" s="135">
        <f>E75+E84+E98+E106</f>
        <v>1623738.61</v>
      </c>
      <c r="F74" s="136">
        <f t="shared" si="0"/>
        <v>4605261.3899999997</v>
      </c>
    </row>
    <row r="75" spans="1:6" ht="22.5" x14ac:dyDescent="0.2">
      <c r="A75" s="131" t="s">
        <v>385</v>
      </c>
      <c r="B75" s="132" t="s">
        <v>370</v>
      </c>
      <c r="C75" s="133" t="s">
        <v>472</v>
      </c>
      <c r="D75" s="134">
        <v>320000</v>
      </c>
      <c r="E75" s="135">
        <f>E76+E81</f>
        <v>137773</v>
      </c>
      <c r="F75" s="136">
        <f t="shared" si="0"/>
        <v>182227</v>
      </c>
    </row>
    <row r="76" spans="1:6" ht="33.75" x14ac:dyDescent="0.2">
      <c r="A76" s="131" t="s">
        <v>387</v>
      </c>
      <c r="B76" s="132" t="s">
        <v>370</v>
      </c>
      <c r="C76" s="133" t="s">
        <v>473</v>
      </c>
      <c r="D76" s="134">
        <v>310000</v>
      </c>
      <c r="E76" s="135">
        <v>137773</v>
      </c>
      <c r="F76" s="136">
        <f t="shared" si="0"/>
        <v>172227</v>
      </c>
    </row>
    <row r="77" spans="1:6" ht="67.5" x14ac:dyDescent="0.2">
      <c r="A77" s="137" t="s">
        <v>474</v>
      </c>
      <c r="B77" s="132" t="s">
        <v>370</v>
      </c>
      <c r="C77" s="133" t="s">
        <v>475</v>
      </c>
      <c r="D77" s="134">
        <v>145000</v>
      </c>
      <c r="E77" s="135">
        <v>87200</v>
      </c>
      <c r="F77" s="136">
        <f t="shared" si="0"/>
        <v>57800</v>
      </c>
    </row>
    <row r="78" spans="1:6" x14ac:dyDescent="0.2">
      <c r="A78" s="131" t="s">
        <v>383</v>
      </c>
      <c r="B78" s="132" t="s">
        <v>370</v>
      </c>
      <c r="C78" s="133" t="s">
        <v>476</v>
      </c>
      <c r="D78" s="134">
        <v>145000</v>
      </c>
      <c r="E78" s="135">
        <v>87200</v>
      </c>
      <c r="F78" s="136">
        <f t="shared" si="0"/>
        <v>57800</v>
      </c>
    </row>
    <row r="79" spans="1:6" ht="78.75" x14ac:dyDescent="0.2">
      <c r="A79" s="137" t="s">
        <v>477</v>
      </c>
      <c r="B79" s="132" t="s">
        <v>370</v>
      </c>
      <c r="C79" s="133" t="s">
        <v>478</v>
      </c>
      <c r="D79" s="134">
        <v>165000</v>
      </c>
      <c r="E79" s="135">
        <v>50573</v>
      </c>
      <c r="F79" s="136">
        <f t="shared" ref="F79:F142" si="1">IF(OR(D79="-",IF(E79="-",0,E79)&gt;=IF(D79="-",0,D79)),"-",IF(D79="-",0,D79)-IF(E79="-",0,E79))</f>
        <v>114427</v>
      </c>
    </row>
    <row r="80" spans="1:6" x14ac:dyDescent="0.2">
      <c r="A80" s="131" t="s">
        <v>479</v>
      </c>
      <c r="B80" s="132" t="s">
        <v>370</v>
      </c>
      <c r="C80" s="133" t="s">
        <v>480</v>
      </c>
      <c r="D80" s="134">
        <v>165000</v>
      </c>
      <c r="E80" s="135">
        <v>50573</v>
      </c>
      <c r="F80" s="136">
        <f t="shared" si="1"/>
        <v>114427</v>
      </c>
    </row>
    <row r="81" spans="1:6" ht="33.75" x14ac:dyDescent="0.2">
      <c r="A81" s="131" t="s">
        <v>481</v>
      </c>
      <c r="B81" s="132" t="s">
        <v>370</v>
      </c>
      <c r="C81" s="133" t="s">
        <v>482</v>
      </c>
      <c r="D81" s="134">
        <v>10000</v>
      </c>
      <c r="E81" s="135">
        <v>0</v>
      </c>
      <c r="F81" s="136">
        <f t="shared" si="1"/>
        <v>10000</v>
      </c>
    </row>
    <row r="82" spans="1:6" ht="67.5" x14ac:dyDescent="0.2">
      <c r="A82" s="137" t="s">
        <v>483</v>
      </c>
      <c r="B82" s="132" t="s">
        <v>370</v>
      </c>
      <c r="C82" s="133" t="s">
        <v>484</v>
      </c>
      <c r="D82" s="134">
        <v>10000</v>
      </c>
      <c r="E82" s="135" t="s">
        <v>40</v>
      </c>
      <c r="F82" s="136">
        <f t="shared" si="1"/>
        <v>10000</v>
      </c>
    </row>
    <row r="83" spans="1:6" x14ac:dyDescent="0.2">
      <c r="A83" s="131" t="s">
        <v>383</v>
      </c>
      <c r="B83" s="132" t="s">
        <v>370</v>
      </c>
      <c r="C83" s="133" t="s">
        <v>485</v>
      </c>
      <c r="D83" s="134">
        <v>10000</v>
      </c>
      <c r="E83" s="135" t="s">
        <v>40</v>
      </c>
      <c r="F83" s="136">
        <f t="shared" si="1"/>
        <v>10000</v>
      </c>
    </row>
    <row r="84" spans="1:6" ht="45" x14ac:dyDescent="0.2">
      <c r="A84" s="131" t="s">
        <v>400</v>
      </c>
      <c r="B84" s="132" t="s">
        <v>370</v>
      </c>
      <c r="C84" s="133" t="s">
        <v>486</v>
      </c>
      <c r="D84" s="134">
        <v>1567800</v>
      </c>
      <c r="E84" s="135">
        <f>E85</f>
        <v>1000299</v>
      </c>
      <c r="F84" s="136">
        <f t="shared" si="1"/>
        <v>567501</v>
      </c>
    </row>
    <row r="85" spans="1:6" ht="22.5" x14ac:dyDescent="0.2">
      <c r="A85" s="131" t="s">
        <v>402</v>
      </c>
      <c r="B85" s="132" t="s">
        <v>370</v>
      </c>
      <c r="C85" s="133" t="s">
        <v>487</v>
      </c>
      <c r="D85" s="134">
        <v>1567800</v>
      </c>
      <c r="E85" s="135">
        <v>1000299</v>
      </c>
      <c r="F85" s="136">
        <f t="shared" si="1"/>
        <v>567501</v>
      </c>
    </row>
    <row r="86" spans="1:6" ht="123.75" x14ac:dyDescent="0.2">
      <c r="A86" s="137" t="s">
        <v>488</v>
      </c>
      <c r="B86" s="132" t="s">
        <v>370</v>
      </c>
      <c r="C86" s="133" t="s">
        <v>489</v>
      </c>
      <c r="D86" s="134">
        <v>450000</v>
      </c>
      <c r="E86" s="135">
        <v>304040</v>
      </c>
      <c r="F86" s="136">
        <f t="shared" si="1"/>
        <v>145960</v>
      </c>
    </row>
    <row r="87" spans="1:6" x14ac:dyDescent="0.2">
      <c r="A87" s="131" t="s">
        <v>383</v>
      </c>
      <c r="B87" s="132" t="s">
        <v>370</v>
      </c>
      <c r="C87" s="133" t="s">
        <v>490</v>
      </c>
      <c r="D87" s="134">
        <v>450000</v>
      </c>
      <c r="E87" s="135">
        <v>304040</v>
      </c>
      <c r="F87" s="136">
        <f t="shared" si="1"/>
        <v>145960</v>
      </c>
    </row>
    <row r="88" spans="1:6" ht="90" x14ac:dyDescent="0.2">
      <c r="A88" s="137" t="s">
        <v>491</v>
      </c>
      <c r="B88" s="132" t="s">
        <v>370</v>
      </c>
      <c r="C88" s="133" t="s">
        <v>492</v>
      </c>
      <c r="D88" s="134">
        <v>180000</v>
      </c>
      <c r="E88" s="135">
        <v>180000</v>
      </c>
      <c r="F88" s="136" t="str">
        <f t="shared" si="1"/>
        <v>-</v>
      </c>
    </row>
    <row r="89" spans="1:6" x14ac:dyDescent="0.2">
      <c r="A89" s="131" t="s">
        <v>493</v>
      </c>
      <c r="B89" s="132" t="s">
        <v>370</v>
      </c>
      <c r="C89" s="133" t="s">
        <v>494</v>
      </c>
      <c r="D89" s="134">
        <v>180000</v>
      </c>
      <c r="E89" s="135">
        <v>180000</v>
      </c>
      <c r="F89" s="136" t="str">
        <f t="shared" si="1"/>
        <v>-</v>
      </c>
    </row>
    <row r="90" spans="1:6" ht="90" x14ac:dyDescent="0.2">
      <c r="A90" s="137" t="s">
        <v>495</v>
      </c>
      <c r="B90" s="132" t="s">
        <v>370</v>
      </c>
      <c r="C90" s="133" t="s">
        <v>496</v>
      </c>
      <c r="D90" s="134">
        <v>156800</v>
      </c>
      <c r="E90" s="135">
        <v>20610</v>
      </c>
      <c r="F90" s="136">
        <f t="shared" si="1"/>
        <v>136190</v>
      </c>
    </row>
    <row r="91" spans="1:6" x14ac:dyDescent="0.2">
      <c r="A91" s="131" t="s">
        <v>383</v>
      </c>
      <c r="B91" s="132" t="s">
        <v>370</v>
      </c>
      <c r="C91" s="133" t="s">
        <v>497</v>
      </c>
      <c r="D91" s="134">
        <v>156800</v>
      </c>
      <c r="E91" s="135">
        <v>20610</v>
      </c>
      <c r="F91" s="136">
        <f t="shared" si="1"/>
        <v>136190</v>
      </c>
    </row>
    <row r="92" spans="1:6" ht="78.75" x14ac:dyDescent="0.2">
      <c r="A92" s="137" t="s">
        <v>498</v>
      </c>
      <c r="B92" s="132" t="s">
        <v>370</v>
      </c>
      <c r="C92" s="133" t="s">
        <v>499</v>
      </c>
      <c r="D92" s="134">
        <v>106600</v>
      </c>
      <c r="E92" s="135">
        <v>12060</v>
      </c>
      <c r="F92" s="136">
        <f t="shared" si="1"/>
        <v>94540</v>
      </c>
    </row>
    <row r="93" spans="1:6" x14ac:dyDescent="0.2">
      <c r="A93" s="131" t="s">
        <v>383</v>
      </c>
      <c r="B93" s="132" t="s">
        <v>370</v>
      </c>
      <c r="C93" s="133" t="s">
        <v>500</v>
      </c>
      <c r="D93" s="134">
        <v>106600</v>
      </c>
      <c r="E93" s="135">
        <v>12060</v>
      </c>
      <c r="F93" s="136">
        <f t="shared" si="1"/>
        <v>94540</v>
      </c>
    </row>
    <row r="94" spans="1:6" ht="90" x14ac:dyDescent="0.2">
      <c r="A94" s="137" t="s">
        <v>422</v>
      </c>
      <c r="B94" s="132" t="s">
        <v>370</v>
      </c>
      <c r="C94" s="133" t="s">
        <v>501</v>
      </c>
      <c r="D94" s="134">
        <v>24000</v>
      </c>
      <c r="E94" s="135">
        <v>8000</v>
      </c>
      <c r="F94" s="136">
        <f t="shared" si="1"/>
        <v>16000</v>
      </c>
    </row>
    <row r="95" spans="1:6" x14ac:dyDescent="0.2">
      <c r="A95" s="131" t="s">
        <v>383</v>
      </c>
      <c r="B95" s="132" t="s">
        <v>370</v>
      </c>
      <c r="C95" s="133" t="s">
        <v>502</v>
      </c>
      <c r="D95" s="134">
        <v>24000</v>
      </c>
      <c r="E95" s="135">
        <v>8000</v>
      </c>
      <c r="F95" s="136">
        <f t="shared" si="1"/>
        <v>16000</v>
      </c>
    </row>
    <row r="96" spans="1:6" ht="78.75" x14ac:dyDescent="0.2">
      <c r="A96" s="137" t="s">
        <v>503</v>
      </c>
      <c r="B96" s="132" t="s">
        <v>370</v>
      </c>
      <c r="C96" s="133" t="s">
        <v>504</v>
      </c>
      <c r="D96" s="134">
        <v>650400</v>
      </c>
      <c r="E96" s="135">
        <v>475589</v>
      </c>
      <c r="F96" s="136">
        <f t="shared" si="1"/>
        <v>174811</v>
      </c>
    </row>
    <row r="97" spans="1:6" ht="22.5" x14ac:dyDescent="0.2">
      <c r="A97" s="131" t="s">
        <v>418</v>
      </c>
      <c r="B97" s="132" t="s">
        <v>370</v>
      </c>
      <c r="C97" s="133" t="s">
        <v>505</v>
      </c>
      <c r="D97" s="134">
        <v>650400</v>
      </c>
      <c r="E97" s="135">
        <v>475589</v>
      </c>
      <c r="F97" s="136">
        <f t="shared" si="1"/>
        <v>174811</v>
      </c>
    </row>
    <row r="98" spans="1:6" ht="22.5" x14ac:dyDescent="0.2">
      <c r="A98" s="131" t="s">
        <v>506</v>
      </c>
      <c r="B98" s="132" t="s">
        <v>370</v>
      </c>
      <c r="C98" s="133" t="s">
        <v>507</v>
      </c>
      <c r="D98" s="134">
        <v>915400</v>
      </c>
      <c r="E98" s="135">
        <v>441258</v>
      </c>
      <c r="F98" s="136">
        <f t="shared" si="1"/>
        <v>474142</v>
      </c>
    </row>
    <row r="99" spans="1:6" ht="22.5" x14ac:dyDescent="0.2">
      <c r="A99" s="131" t="s">
        <v>508</v>
      </c>
      <c r="B99" s="132" t="s">
        <v>370</v>
      </c>
      <c r="C99" s="133" t="s">
        <v>509</v>
      </c>
      <c r="D99" s="134">
        <v>915400</v>
      </c>
      <c r="E99" s="135">
        <v>441258</v>
      </c>
      <c r="F99" s="136">
        <f t="shared" si="1"/>
        <v>474142</v>
      </c>
    </row>
    <row r="100" spans="1:6" ht="56.25" x14ac:dyDescent="0.2">
      <c r="A100" s="131" t="s">
        <v>510</v>
      </c>
      <c r="B100" s="132" t="s">
        <v>370</v>
      </c>
      <c r="C100" s="133" t="s">
        <v>511</v>
      </c>
      <c r="D100" s="134">
        <v>200000</v>
      </c>
      <c r="E100" s="135">
        <v>130000</v>
      </c>
      <c r="F100" s="136">
        <f t="shared" si="1"/>
        <v>70000</v>
      </c>
    </row>
    <row r="101" spans="1:6" x14ac:dyDescent="0.2">
      <c r="A101" s="131" t="s">
        <v>383</v>
      </c>
      <c r="B101" s="132" t="s">
        <v>370</v>
      </c>
      <c r="C101" s="133" t="s">
        <v>512</v>
      </c>
      <c r="D101" s="134">
        <v>200000</v>
      </c>
      <c r="E101" s="135">
        <v>130000</v>
      </c>
      <c r="F101" s="136">
        <f t="shared" si="1"/>
        <v>70000</v>
      </c>
    </row>
    <row r="102" spans="1:6" ht="56.25" x14ac:dyDescent="0.2">
      <c r="A102" s="131" t="s">
        <v>513</v>
      </c>
      <c r="B102" s="132" t="s">
        <v>370</v>
      </c>
      <c r="C102" s="133" t="s">
        <v>514</v>
      </c>
      <c r="D102" s="134">
        <v>123700</v>
      </c>
      <c r="E102" s="135">
        <v>61258</v>
      </c>
      <c r="F102" s="136">
        <f t="shared" si="1"/>
        <v>62442</v>
      </c>
    </row>
    <row r="103" spans="1:6" x14ac:dyDescent="0.2">
      <c r="A103" s="131" t="s">
        <v>420</v>
      </c>
      <c r="B103" s="132" t="s">
        <v>370</v>
      </c>
      <c r="C103" s="133" t="s">
        <v>515</v>
      </c>
      <c r="D103" s="134">
        <v>123700</v>
      </c>
      <c r="E103" s="135">
        <v>61258</v>
      </c>
      <c r="F103" s="136">
        <f t="shared" si="1"/>
        <v>62442</v>
      </c>
    </row>
    <row r="104" spans="1:6" ht="112.5" x14ac:dyDescent="0.2">
      <c r="A104" s="137" t="s">
        <v>516</v>
      </c>
      <c r="B104" s="132" t="s">
        <v>370</v>
      </c>
      <c r="C104" s="133" t="s">
        <v>517</v>
      </c>
      <c r="D104" s="134">
        <v>591700</v>
      </c>
      <c r="E104" s="135">
        <v>250000</v>
      </c>
      <c r="F104" s="136">
        <f t="shared" si="1"/>
        <v>341700</v>
      </c>
    </row>
    <row r="105" spans="1:6" x14ac:dyDescent="0.2">
      <c r="A105" s="131" t="s">
        <v>118</v>
      </c>
      <c r="B105" s="132" t="s">
        <v>370</v>
      </c>
      <c r="C105" s="133" t="s">
        <v>518</v>
      </c>
      <c r="D105" s="134">
        <v>591700</v>
      </c>
      <c r="E105" s="135">
        <v>250000</v>
      </c>
      <c r="F105" s="136">
        <f t="shared" si="1"/>
        <v>341700</v>
      </c>
    </row>
    <row r="106" spans="1:6" ht="22.5" x14ac:dyDescent="0.2">
      <c r="A106" s="131" t="s">
        <v>442</v>
      </c>
      <c r="B106" s="132" t="s">
        <v>370</v>
      </c>
      <c r="C106" s="133" t="s">
        <v>519</v>
      </c>
      <c r="D106" s="134">
        <v>3425800</v>
      </c>
      <c r="E106" s="135">
        <f>E107+E113</f>
        <v>44408.61</v>
      </c>
      <c r="F106" s="136">
        <f t="shared" si="1"/>
        <v>3381391.39</v>
      </c>
    </row>
    <row r="107" spans="1:6" x14ac:dyDescent="0.2">
      <c r="A107" s="131" t="s">
        <v>444</v>
      </c>
      <c r="B107" s="132" t="s">
        <v>370</v>
      </c>
      <c r="C107" s="133" t="s">
        <v>520</v>
      </c>
      <c r="D107" s="134">
        <v>42600</v>
      </c>
      <c r="E107" s="135">
        <v>42408.61</v>
      </c>
      <c r="F107" s="136">
        <f t="shared" si="1"/>
        <v>191.38999999999942</v>
      </c>
    </row>
    <row r="108" spans="1:6" ht="45" x14ac:dyDescent="0.2">
      <c r="A108" s="131" t="s">
        <v>446</v>
      </c>
      <c r="B108" s="132" t="s">
        <v>370</v>
      </c>
      <c r="C108" s="133" t="s">
        <v>521</v>
      </c>
      <c r="D108" s="134">
        <v>4600</v>
      </c>
      <c r="E108" s="135">
        <v>4490.6099999999997</v>
      </c>
      <c r="F108" s="136">
        <f t="shared" si="1"/>
        <v>109.39000000000033</v>
      </c>
    </row>
    <row r="109" spans="1:6" ht="22.5" x14ac:dyDescent="0.2">
      <c r="A109" s="131" t="s">
        <v>406</v>
      </c>
      <c r="B109" s="132" t="s">
        <v>370</v>
      </c>
      <c r="C109" s="133" t="s">
        <v>522</v>
      </c>
      <c r="D109" s="134">
        <v>3500</v>
      </c>
      <c r="E109" s="135">
        <v>3449</v>
      </c>
      <c r="F109" s="136">
        <f t="shared" si="1"/>
        <v>51</v>
      </c>
    </row>
    <row r="110" spans="1:6" ht="33.75" x14ac:dyDescent="0.2">
      <c r="A110" s="131" t="s">
        <v>410</v>
      </c>
      <c r="B110" s="132" t="s">
        <v>370</v>
      </c>
      <c r="C110" s="133" t="s">
        <v>523</v>
      </c>
      <c r="D110" s="134">
        <v>1100</v>
      </c>
      <c r="E110" s="135">
        <v>1041.6099999999999</v>
      </c>
      <c r="F110" s="136">
        <f t="shared" si="1"/>
        <v>58.3900000000001</v>
      </c>
    </row>
    <row r="111" spans="1:6" ht="56.25" x14ac:dyDescent="0.2">
      <c r="A111" s="131" t="s">
        <v>466</v>
      </c>
      <c r="B111" s="132" t="s">
        <v>370</v>
      </c>
      <c r="C111" s="133" t="s">
        <v>524</v>
      </c>
      <c r="D111" s="134">
        <v>38000</v>
      </c>
      <c r="E111" s="135">
        <v>37918</v>
      </c>
      <c r="F111" s="136">
        <f t="shared" si="1"/>
        <v>82</v>
      </c>
    </row>
    <row r="112" spans="1:6" x14ac:dyDescent="0.2">
      <c r="A112" s="131" t="s">
        <v>479</v>
      </c>
      <c r="B112" s="132" t="s">
        <v>370</v>
      </c>
      <c r="C112" s="133" t="s">
        <v>525</v>
      </c>
      <c r="D112" s="134">
        <v>38000</v>
      </c>
      <c r="E112" s="135">
        <v>37918</v>
      </c>
      <c r="F112" s="136">
        <f t="shared" si="1"/>
        <v>82</v>
      </c>
    </row>
    <row r="113" spans="1:6" x14ac:dyDescent="0.2">
      <c r="A113" s="131" t="s">
        <v>450</v>
      </c>
      <c r="B113" s="132" t="s">
        <v>370</v>
      </c>
      <c r="C113" s="133" t="s">
        <v>526</v>
      </c>
      <c r="D113" s="134">
        <v>3383200</v>
      </c>
      <c r="E113" s="135">
        <f>E114+E116</f>
        <v>2000</v>
      </c>
      <c r="F113" s="136">
        <f t="shared" si="1"/>
        <v>3381200</v>
      </c>
    </row>
    <row r="114" spans="1:6" ht="101.25" x14ac:dyDescent="0.2">
      <c r="A114" s="137" t="s">
        <v>527</v>
      </c>
      <c r="B114" s="132" t="s">
        <v>370</v>
      </c>
      <c r="C114" s="133" t="s">
        <v>528</v>
      </c>
      <c r="D114" s="134">
        <v>2000</v>
      </c>
      <c r="E114" s="135">
        <f>E115</f>
        <v>2000</v>
      </c>
      <c r="F114" s="136" t="str">
        <f t="shared" si="1"/>
        <v>-</v>
      </c>
    </row>
    <row r="115" spans="1:6" ht="22.5" x14ac:dyDescent="0.2">
      <c r="A115" s="131" t="s">
        <v>529</v>
      </c>
      <c r="B115" s="132" t="s">
        <v>370</v>
      </c>
      <c r="C115" s="133" t="s">
        <v>530</v>
      </c>
      <c r="D115" s="134">
        <v>2000</v>
      </c>
      <c r="E115" s="135">
        <v>2000</v>
      </c>
      <c r="F115" s="136" t="str">
        <f t="shared" si="1"/>
        <v>-</v>
      </c>
    </row>
    <row r="116" spans="1:6" ht="67.5" x14ac:dyDescent="0.2">
      <c r="A116" s="137" t="s">
        <v>531</v>
      </c>
      <c r="B116" s="132" t="s">
        <v>370</v>
      </c>
      <c r="C116" s="133" t="s">
        <v>532</v>
      </c>
      <c r="D116" s="134">
        <v>3381200</v>
      </c>
      <c r="E116" s="135">
        <f>E117</f>
        <v>0</v>
      </c>
      <c r="F116" s="136">
        <f t="shared" si="1"/>
        <v>3381200</v>
      </c>
    </row>
    <row r="117" spans="1:6" x14ac:dyDescent="0.2">
      <c r="A117" s="131" t="s">
        <v>468</v>
      </c>
      <c r="B117" s="132" t="s">
        <v>370</v>
      </c>
      <c r="C117" s="133" t="s">
        <v>533</v>
      </c>
      <c r="D117" s="134">
        <v>3381200</v>
      </c>
      <c r="E117" s="135">
        <v>0</v>
      </c>
      <c r="F117" s="136">
        <f t="shared" si="1"/>
        <v>3381200</v>
      </c>
    </row>
    <row r="118" spans="1:6" ht="22.5" x14ac:dyDescent="0.2">
      <c r="A118" s="119" t="s">
        <v>534</v>
      </c>
      <c r="B118" s="120" t="s">
        <v>370</v>
      </c>
      <c r="C118" s="121" t="s">
        <v>535</v>
      </c>
      <c r="D118" s="122">
        <v>4112400</v>
      </c>
      <c r="E118" s="123">
        <v>1967080</v>
      </c>
      <c r="F118" s="124">
        <f t="shared" si="1"/>
        <v>2145320</v>
      </c>
    </row>
    <row r="119" spans="1:6" ht="33.75" x14ac:dyDescent="0.2">
      <c r="A119" s="131" t="s">
        <v>536</v>
      </c>
      <c r="B119" s="132" t="s">
        <v>370</v>
      </c>
      <c r="C119" s="133" t="s">
        <v>537</v>
      </c>
      <c r="D119" s="134">
        <v>4112400</v>
      </c>
      <c r="E119" s="135">
        <v>1967080</v>
      </c>
      <c r="F119" s="136">
        <f t="shared" si="1"/>
        <v>2145320</v>
      </c>
    </row>
    <row r="120" spans="1:6" ht="45" x14ac:dyDescent="0.2">
      <c r="A120" s="131" t="s">
        <v>538</v>
      </c>
      <c r="B120" s="132" t="s">
        <v>370</v>
      </c>
      <c r="C120" s="133" t="s">
        <v>539</v>
      </c>
      <c r="D120" s="134">
        <v>4112400</v>
      </c>
      <c r="E120" s="135">
        <v>1967080</v>
      </c>
      <c r="F120" s="136">
        <f t="shared" si="1"/>
        <v>2145320</v>
      </c>
    </row>
    <row r="121" spans="1:6" x14ac:dyDescent="0.2">
      <c r="A121" s="131" t="s">
        <v>540</v>
      </c>
      <c r="B121" s="132" t="s">
        <v>370</v>
      </c>
      <c r="C121" s="133" t="s">
        <v>541</v>
      </c>
      <c r="D121" s="134">
        <v>504200</v>
      </c>
      <c r="E121" s="135">
        <v>450000</v>
      </c>
      <c r="F121" s="136">
        <f t="shared" si="1"/>
        <v>54200</v>
      </c>
    </row>
    <row r="122" spans="1:6" ht="78.75" x14ac:dyDescent="0.2">
      <c r="A122" s="137" t="s">
        <v>542</v>
      </c>
      <c r="B122" s="132" t="s">
        <v>370</v>
      </c>
      <c r="C122" s="133" t="s">
        <v>543</v>
      </c>
      <c r="D122" s="134">
        <v>30000</v>
      </c>
      <c r="E122" s="135" t="s">
        <v>40</v>
      </c>
      <c r="F122" s="136">
        <f t="shared" si="1"/>
        <v>30000</v>
      </c>
    </row>
    <row r="123" spans="1:6" x14ac:dyDescent="0.2">
      <c r="A123" s="131" t="s">
        <v>383</v>
      </c>
      <c r="B123" s="132" t="s">
        <v>370</v>
      </c>
      <c r="C123" s="133" t="s">
        <v>544</v>
      </c>
      <c r="D123" s="134">
        <v>30000</v>
      </c>
      <c r="E123" s="135" t="s">
        <v>40</v>
      </c>
      <c r="F123" s="136">
        <f t="shared" si="1"/>
        <v>30000</v>
      </c>
    </row>
    <row r="124" spans="1:6" ht="78.75" x14ac:dyDescent="0.2">
      <c r="A124" s="137" t="s">
        <v>545</v>
      </c>
      <c r="B124" s="132" t="s">
        <v>370</v>
      </c>
      <c r="C124" s="133" t="s">
        <v>546</v>
      </c>
      <c r="D124" s="134">
        <v>474200</v>
      </c>
      <c r="E124" s="135">
        <v>450000</v>
      </c>
      <c r="F124" s="136">
        <f t="shared" si="1"/>
        <v>24200</v>
      </c>
    </row>
    <row r="125" spans="1:6" x14ac:dyDescent="0.2">
      <c r="A125" s="131" t="s">
        <v>383</v>
      </c>
      <c r="B125" s="132" t="s">
        <v>370</v>
      </c>
      <c r="C125" s="133" t="s">
        <v>547</v>
      </c>
      <c r="D125" s="134">
        <v>474200</v>
      </c>
      <c r="E125" s="135">
        <v>450000</v>
      </c>
      <c r="F125" s="136">
        <f t="shared" si="1"/>
        <v>24200</v>
      </c>
    </row>
    <row r="126" spans="1:6" ht="22.5" x14ac:dyDescent="0.2">
      <c r="A126" s="131" t="s">
        <v>548</v>
      </c>
      <c r="B126" s="132" t="s">
        <v>370</v>
      </c>
      <c r="C126" s="133" t="s">
        <v>549</v>
      </c>
      <c r="D126" s="134">
        <v>3608200</v>
      </c>
      <c r="E126" s="135">
        <v>1517080</v>
      </c>
      <c r="F126" s="136">
        <f t="shared" si="1"/>
        <v>2091120</v>
      </c>
    </row>
    <row r="127" spans="1:6" ht="78.75" x14ac:dyDescent="0.2">
      <c r="A127" s="137" t="s">
        <v>550</v>
      </c>
      <c r="B127" s="132" t="s">
        <v>370</v>
      </c>
      <c r="C127" s="133" t="s">
        <v>551</v>
      </c>
      <c r="D127" s="134">
        <v>24800</v>
      </c>
      <c r="E127" s="135">
        <v>24800</v>
      </c>
      <c r="F127" s="136" t="str">
        <f t="shared" si="1"/>
        <v>-</v>
      </c>
    </row>
    <row r="128" spans="1:6" x14ac:dyDescent="0.2">
      <c r="A128" s="131" t="s">
        <v>383</v>
      </c>
      <c r="B128" s="132" t="s">
        <v>370</v>
      </c>
      <c r="C128" s="133" t="s">
        <v>552</v>
      </c>
      <c r="D128" s="134">
        <v>24800</v>
      </c>
      <c r="E128" s="135">
        <v>24800</v>
      </c>
      <c r="F128" s="136" t="str">
        <f t="shared" si="1"/>
        <v>-</v>
      </c>
    </row>
    <row r="129" spans="1:6" ht="67.5" x14ac:dyDescent="0.2">
      <c r="A129" s="137" t="s">
        <v>553</v>
      </c>
      <c r="B129" s="132" t="s">
        <v>370</v>
      </c>
      <c r="C129" s="133" t="s">
        <v>554</v>
      </c>
      <c r="D129" s="134">
        <v>32900</v>
      </c>
      <c r="E129" s="135">
        <v>12780</v>
      </c>
      <c r="F129" s="136">
        <f t="shared" si="1"/>
        <v>20120</v>
      </c>
    </row>
    <row r="130" spans="1:6" x14ac:dyDescent="0.2">
      <c r="A130" s="131" t="s">
        <v>383</v>
      </c>
      <c r="B130" s="132" t="s">
        <v>370</v>
      </c>
      <c r="C130" s="133" t="s">
        <v>555</v>
      </c>
      <c r="D130" s="134">
        <v>32900</v>
      </c>
      <c r="E130" s="135">
        <v>12780</v>
      </c>
      <c r="F130" s="136">
        <f t="shared" si="1"/>
        <v>20120</v>
      </c>
    </row>
    <row r="131" spans="1:6" ht="135" x14ac:dyDescent="0.2">
      <c r="A131" s="137" t="s">
        <v>556</v>
      </c>
      <c r="B131" s="132" t="s">
        <v>370</v>
      </c>
      <c r="C131" s="133" t="s">
        <v>557</v>
      </c>
      <c r="D131" s="134">
        <v>3550500</v>
      </c>
      <c r="E131" s="135">
        <v>1479500</v>
      </c>
      <c r="F131" s="136">
        <f t="shared" si="1"/>
        <v>2071000</v>
      </c>
    </row>
    <row r="132" spans="1:6" x14ac:dyDescent="0.2">
      <c r="A132" s="131" t="s">
        <v>118</v>
      </c>
      <c r="B132" s="132" t="s">
        <v>370</v>
      </c>
      <c r="C132" s="133" t="s">
        <v>558</v>
      </c>
      <c r="D132" s="134">
        <v>3550500</v>
      </c>
      <c r="E132" s="135">
        <v>1479500</v>
      </c>
      <c r="F132" s="136">
        <f t="shared" si="1"/>
        <v>2071000</v>
      </c>
    </row>
    <row r="133" spans="1:6" x14ac:dyDescent="0.2">
      <c r="A133" s="119" t="s">
        <v>559</v>
      </c>
      <c r="B133" s="120" t="s">
        <v>370</v>
      </c>
      <c r="C133" s="121" t="s">
        <v>560</v>
      </c>
      <c r="D133" s="122">
        <v>68573800</v>
      </c>
      <c r="E133" s="123">
        <v>23089683.5</v>
      </c>
      <c r="F133" s="124">
        <f t="shared" si="1"/>
        <v>45484116.5</v>
      </c>
    </row>
    <row r="134" spans="1:6" x14ac:dyDescent="0.2">
      <c r="A134" s="131" t="s">
        <v>561</v>
      </c>
      <c r="B134" s="132" t="s">
        <v>370</v>
      </c>
      <c r="C134" s="133" t="s">
        <v>562</v>
      </c>
      <c r="D134" s="134">
        <v>68428400</v>
      </c>
      <c r="E134" s="135">
        <v>23073934.5</v>
      </c>
      <c r="F134" s="136">
        <f t="shared" si="1"/>
        <v>45354465.5</v>
      </c>
    </row>
    <row r="135" spans="1:6" ht="22.5" x14ac:dyDescent="0.2">
      <c r="A135" s="131" t="s">
        <v>563</v>
      </c>
      <c r="B135" s="132" t="s">
        <v>370</v>
      </c>
      <c r="C135" s="133" t="s">
        <v>564</v>
      </c>
      <c r="D135" s="134">
        <v>68428400</v>
      </c>
      <c r="E135" s="135">
        <v>23073934.5</v>
      </c>
      <c r="F135" s="136">
        <f t="shared" si="1"/>
        <v>45354465.5</v>
      </c>
    </row>
    <row r="136" spans="1:6" ht="22.5" x14ac:dyDescent="0.2">
      <c r="A136" s="131" t="s">
        <v>565</v>
      </c>
      <c r="B136" s="132" t="s">
        <v>370</v>
      </c>
      <c r="C136" s="133" t="s">
        <v>566</v>
      </c>
      <c r="D136" s="134">
        <v>62358000</v>
      </c>
      <c r="E136" s="135">
        <v>21475280.5</v>
      </c>
      <c r="F136" s="136">
        <f t="shared" si="1"/>
        <v>40882719.5</v>
      </c>
    </row>
    <row r="137" spans="1:6" ht="78.75" x14ac:dyDescent="0.2">
      <c r="A137" s="137" t="s">
        <v>567</v>
      </c>
      <c r="B137" s="132" t="s">
        <v>370</v>
      </c>
      <c r="C137" s="133" t="s">
        <v>568</v>
      </c>
      <c r="D137" s="134">
        <v>36480800</v>
      </c>
      <c r="E137" s="135">
        <v>14998644.23</v>
      </c>
      <c r="F137" s="136">
        <f t="shared" si="1"/>
        <v>21482155.77</v>
      </c>
    </row>
    <row r="138" spans="1:6" x14ac:dyDescent="0.2">
      <c r="A138" s="131" t="s">
        <v>383</v>
      </c>
      <c r="B138" s="132" t="s">
        <v>370</v>
      </c>
      <c r="C138" s="133" t="s">
        <v>569</v>
      </c>
      <c r="D138" s="134">
        <v>36480800</v>
      </c>
      <c r="E138" s="135">
        <v>14998644.23</v>
      </c>
      <c r="F138" s="136">
        <f t="shared" si="1"/>
        <v>21482155.77</v>
      </c>
    </row>
    <row r="139" spans="1:6" ht="78.75" x14ac:dyDescent="0.2">
      <c r="A139" s="137" t="s">
        <v>570</v>
      </c>
      <c r="B139" s="132" t="s">
        <v>370</v>
      </c>
      <c r="C139" s="133" t="s">
        <v>571</v>
      </c>
      <c r="D139" s="134">
        <v>6288000</v>
      </c>
      <c r="E139" s="135">
        <v>286246</v>
      </c>
      <c r="F139" s="136">
        <f t="shared" si="1"/>
        <v>6001754</v>
      </c>
    </row>
    <row r="140" spans="1:6" x14ac:dyDescent="0.2">
      <c r="A140" s="131" t="s">
        <v>383</v>
      </c>
      <c r="B140" s="132" t="s">
        <v>370</v>
      </c>
      <c r="C140" s="133" t="s">
        <v>572</v>
      </c>
      <c r="D140" s="134">
        <v>6288000</v>
      </c>
      <c r="E140" s="135">
        <v>286246</v>
      </c>
      <c r="F140" s="136">
        <f t="shared" si="1"/>
        <v>6001754</v>
      </c>
    </row>
    <row r="141" spans="1:6" ht="90" x14ac:dyDescent="0.2">
      <c r="A141" s="137" t="s">
        <v>573</v>
      </c>
      <c r="B141" s="132" t="s">
        <v>370</v>
      </c>
      <c r="C141" s="133" t="s">
        <v>574</v>
      </c>
      <c r="D141" s="134">
        <v>2449000</v>
      </c>
      <c r="E141" s="135" t="s">
        <v>40</v>
      </c>
      <c r="F141" s="136">
        <f t="shared" si="1"/>
        <v>2449000</v>
      </c>
    </row>
    <row r="142" spans="1:6" ht="22.5" x14ac:dyDescent="0.2">
      <c r="A142" s="131" t="s">
        <v>575</v>
      </c>
      <c r="B142" s="132" t="s">
        <v>370</v>
      </c>
      <c r="C142" s="133" t="s">
        <v>576</v>
      </c>
      <c r="D142" s="134">
        <v>2130000</v>
      </c>
      <c r="E142" s="135" t="s">
        <v>40</v>
      </c>
      <c r="F142" s="136">
        <f t="shared" si="1"/>
        <v>2130000</v>
      </c>
    </row>
    <row r="143" spans="1:6" x14ac:dyDescent="0.2">
      <c r="A143" s="131" t="s">
        <v>383</v>
      </c>
      <c r="B143" s="132" t="s">
        <v>370</v>
      </c>
      <c r="C143" s="133" t="s">
        <v>577</v>
      </c>
      <c r="D143" s="134">
        <v>220000</v>
      </c>
      <c r="E143" s="135" t="s">
        <v>40</v>
      </c>
      <c r="F143" s="136">
        <f t="shared" ref="F143:F206" si="2">IF(OR(D143="-",IF(E143="-",0,E143)&gt;=IF(D143="-",0,D143)),"-",IF(D143="-",0,D143)-IF(E143="-",0,E143))</f>
        <v>220000</v>
      </c>
    </row>
    <row r="144" spans="1:6" ht="33.75" x14ac:dyDescent="0.2">
      <c r="A144" s="131" t="s">
        <v>578</v>
      </c>
      <c r="B144" s="132" t="s">
        <v>370</v>
      </c>
      <c r="C144" s="133" t="s">
        <v>579</v>
      </c>
      <c r="D144" s="134">
        <v>99000</v>
      </c>
      <c r="E144" s="135" t="s">
        <v>40</v>
      </c>
      <c r="F144" s="136">
        <f t="shared" si="2"/>
        <v>99000</v>
      </c>
    </row>
    <row r="145" spans="1:6" ht="78.75" x14ac:dyDescent="0.2">
      <c r="A145" s="137" t="s">
        <v>580</v>
      </c>
      <c r="B145" s="132" t="s">
        <v>370</v>
      </c>
      <c r="C145" s="133" t="s">
        <v>581</v>
      </c>
      <c r="D145" s="134">
        <v>700000</v>
      </c>
      <c r="E145" s="135" t="s">
        <v>40</v>
      </c>
      <c r="F145" s="136">
        <f t="shared" si="2"/>
        <v>700000</v>
      </c>
    </row>
    <row r="146" spans="1:6" x14ac:dyDescent="0.2">
      <c r="A146" s="131" t="s">
        <v>383</v>
      </c>
      <c r="B146" s="132" t="s">
        <v>370</v>
      </c>
      <c r="C146" s="133" t="s">
        <v>582</v>
      </c>
      <c r="D146" s="134">
        <v>700000</v>
      </c>
      <c r="E146" s="135" t="s">
        <v>40</v>
      </c>
      <c r="F146" s="136">
        <f t="shared" si="2"/>
        <v>700000</v>
      </c>
    </row>
    <row r="147" spans="1:6" ht="78.75" x14ac:dyDescent="0.2">
      <c r="A147" s="137" t="s">
        <v>583</v>
      </c>
      <c r="B147" s="132" t="s">
        <v>370</v>
      </c>
      <c r="C147" s="133" t="s">
        <v>584</v>
      </c>
      <c r="D147" s="134">
        <v>25000</v>
      </c>
      <c r="E147" s="135">
        <v>25000</v>
      </c>
      <c r="F147" s="136" t="str">
        <f t="shared" si="2"/>
        <v>-</v>
      </c>
    </row>
    <row r="148" spans="1:6" x14ac:dyDescent="0.2">
      <c r="A148" s="131" t="s">
        <v>383</v>
      </c>
      <c r="B148" s="132" t="s">
        <v>370</v>
      </c>
      <c r="C148" s="133" t="s">
        <v>585</v>
      </c>
      <c r="D148" s="134">
        <v>25000</v>
      </c>
      <c r="E148" s="135">
        <v>25000</v>
      </c>
      <c r="F148" s="136" t="str">
        <f t="shared" si="2"/>
        <v>-</v>
      </c>
    </row>
    <row r="149" spans="1:6" ht="78.75" x14ac:dyDescent="0.2">
      <c r="A149" s="137" t="s">
        <v>586</v>
      </c>
      <c r="B149" s="132" t="s">
        <v>370</v>
      </c>
      <c r="C149" s="133" t="s">
        <v>587</v>
      </c>
      <c r="D149" s="134">
        <v>150000</v>
      </c>
      <c r="E149" s="135">
        <v>67432.19</v>
      </c>
      <c r="F149" s="136">
        <f t="shared" si="2"/>
        <v>82567.81</v>
      </c>
    </row>
    <row r="150" spans="1:6" x14ac:dyDescent="0.2">
      <c r="A150" s="131" t="s">
        <v>383</v>
      </c>
      <c r="B150" s="132" t="s">
        <v>370</v>
      </c>
      <c r="C150" s="133" t="s">
        <v>588</v>
      </c>
      <c r="D150" s="134">
        <v>150000</v>
      </c>
      <c r="E150" s="135">
        <v>67432.19</v>
      </c>
      <c r="F150" s="136">
        <f t="shared" si="2"/>
        <v>82567.81</v>
      </c>
    </row>
    <row r="151" spans="1:6" ht="67.5" x14ac:dyDescent="0.2">
      <c r="A151" s="137" t="s">
        <v>589</v>
      </c>
      <c r="B151" s="132" t="s">
        <v>370</v>
      </c>
      <c r="C151" s="133" t="s">
        <v>590</v>
      </c>
      <c r="D151" s="134">
        <v>1350000</v>
      </c>
      <c r="E151" s="135" t="s">
        <v>40</v>
      </c>
      <c r="F151" s="136">
        <f t="shared" si="2"/>
        <v>1350000</v>
      </c>
    </row>
    <row r="152" spans="1:6" x14ac:dyDescent="0.2">
      <c r="A152" s="131" t="s">
        <v>383</v>
      </c>
      <c r="B152" s="132" t="s">
        <v>370</v>
      </c>
      <c r="C152" s="133" t="s">
        <v>591</v>
      </c>
      <c r="D152" s="134">
        <v>1350000</v>
      </c>
      <c r="E152" s="135" t="s">
        <v>40</v>
      </c>
      <c r="F152" s="136">
        <f t="shared" si="2"/>
        <v>1350000</v>
      </c>
    </row>
    <row r="153" spans="1:6" ht="78.75" x14ac:dyDescent="0.2">
      <c r="A153" s="137" t="s">
        <v>592</v>
      </c>
      <c r="B153" s="132" t="s">
        <v>370</v>
      </c>
      <c r="C153" s="133" t="s">
        <v>593</v>
      </c>
      <c r="D153" s="134">
        <v>14915200</v>
      </c>
      <c r="E153" s="135">
        <v>6097958.0800000001</v>
      </c>
      <c r="F153" s="136">
        <f t="shared" si="2"/>
        <v>8817241.9199999999</v>
      </c>
    </row>
    <row r="154" spans="1:6" x14ac:dyDescent="0.2">
      <c r="A154" s="131" t="s">
        <v>383</v>
      </c>
      <c r="B154" s="132" t="s">
        <v>370</v>
      </c>
      <c r="C154" s="133" t="s">
        <v>594</v>
      </c>
      <c r="D154" s="134">
        <v>14915200</v>
      </c>
      <c r="E154" s="135">
        <v>6097958.0800000001</v>
      </c>
      <c r="F154" s="136">
        <f t="shared" si="2"/>
        <v>8817241.9199999999</v>
      </c>
    </row>
    <row r="155" spans="1:6" ht="33.75" x14ac:dyDescent="0.2">
      <c r="A155" s="131" t="s">
        <v>595</v>
      </c>
      <c r="B155" s="132" t="s">
        <v>370</v>
      </c>
      <c r="C155" s="133" t="s">
        <v>596</v>
      </c>
      <c r="D155" s="134">
        <v>6070400</v>
      </c>
      <c r="E155" s="135">
        <v>1598654</v>
      </c>
      <c r="F155" s="136">
        <f t="shared" si="2"/>
        <v>4471746</v>
      </c>
    </row>
    <row r="156" spans="1:6" ht="67.5" x14ac:dyDescent="0.2">
      <c r="A156" s="137" t="s">
        <v>597</v>
      </c>
      <c r="B156" s="132" t="s">
        <v>370</v>
      </c>
      <c r="C156" s="133" t="s">
        <v>598</v>
      </c>
      <c r="D156" s="134">
        <v>50000</v>
      </c>
      <c r="E156" s="135" t="s">
        <v>40</v>
      </c>
      <c r="F156" s="136">
        <f t="shared" si="2"/>
        <v>50000</v>
      </c>
    </row>
    <row r="157" spans="1:6" x14ac:dyDescent="0.2">
      <c r="A157" s="131" t="s">
        <v>383</v>
      </c>
      <c r="B157" s="132" t="s">
        <v>370</v>
      </c>
      <c r="C157" s="133" t="s">
        <v>599</v>
      </c>
      <c r="D157" s="134">
        <v>50000</v>
      </c>
      <c r="E157" s="135" t="s">
        <v>40</v>
      </c>
      <c r="F157" s="136">
        <f t="shared" si="2"/>
        <v>50000</v>
      </c>
    </row>
    <row r="158" spans="1:6" ht="78.75" x14ac:dyDescent="0.2">
      <c r="A158" s="137" t="s">
        <v>600</v>
      </c>
      <c r="B158" s="132" t="s">
        <v>370</v>
      </c>
      <c r="C158" s="133" t="s">
        <v>601</v>
      </c>
      <c r="D158" s="134">
        <v>1805400</v>
      </c>
      <c r="E158" s="135">
        <v>1449439</v>
      </c>
      <c r="F158" s="136">
        <f t="shared" si="2"/>
        <v>355961</v>
      </c>
    </row>
    <row r="159" spans="1:6" x14ac:dyDescent="0.2">
      <c r="A159" s="131" t="s">
        <v>383</v>
      </c>
      <c r="B159" s="132" t="s">
        <v>370</v>
      </c>
      <c r="C159" s="133" t="s">
        <v>602</v>
      </c>
      <c r="D159" s="134">
        <v>1805400</v>
      </c>
      <c r="E159" s="135">
        <v>1449439</v>
      </c>
      <c r="F159" s="136">
        <f t="shared" si="2"/>
        <v>355961</v>
      </c>
    </row>
    <row r="160" spans="1:6" ht="67.5" x14ac:dyDescent="0.2">
      <c r="A160" s="137" t="s">
        <v>603</v>
      </c>
      <c r="B160" s="132" t="s">
        <v>370</v>
      </c>
      <c r="C160" s="133" t="s">
        <v>604</v>
      </c>
      <c r="D160" s="134">
        <v>825000</v>
      </c>
      <c r="E160" s="135">
        <v>149215</v>
      </c>
      <c r="F160" s="136">
        <f t="shared" si="2"/>
        <v>675785</v>
      </c>
    </row>
    <row r="161" spans="1:6" x14ac:dyDescent="0.2">
      <c r="A161" s="131" t="s">
        <v>383</v>
      </c>
      <c r="B161" s="132" t="s">
        <v>370</v>
      </c>
      <c r="C161" s="133" t="s">
        <v>605</v>
      </c>
      <c r="D161" s="134">
        <v>825000</v>
      </c>
      <c r="E161" s="135">
        <v>149215</v>
      </c>
      <c r="F161" s="136">
        <f t="shared" si="2"/>
        <v>675785</v>
      </c>
    </row>
    <row r="162" spans="1:6" ht="67.5" x14ac:dyDescent="0.2">
      <c r="A162" s="137" t="s">
        <v>606</v>
      </c>
      <c r="B162" s="132" t="s">
        <v>370</v>
      </c>
      <c r="C162" s="133" t="s">
        <v>607</v>
      </c>
      <c r="D162" s="134">
        <v>3390000</v>
      </c>
      <c r="E162" s="135" t="s">
        <v>40</v>
      </c>
      <c r="F162" s="136">
        <f t="shared" si="2"/>
        <v>3390000</v>
      </c>
    </row>
    <row r="163" spans="1:6" x14ac:dyDescent="0.2">
      <c r="A163" s="131" t="s">
        <v>383</v>
      </c>
      <c r="B163" s="132" t="s">
        <v>370</v>
      </c>
      <c r="C163" s="133" t="s">
        <v>608</v>
      </c>
      <c r="D163" s="134">
        <v>3390000</v>
      </c>
      <c r="E163" s="135" t="s">
        <v>40</v>
      </c>
      <c r="F163" s="136">
        <f t="shared" si="2"/>
        <v>3390000</v>
      </c>
    </row>
    <row r="164" spans="1:6" x14ac:dyDescent="0.2">
      <c r="A164" s="131" t="s">
        <v>609</v>
      </c>
      <c r="B164" s="132" t="s">
        <v>370</v>
      </c>
      <c r="C164" s="133" t="s">
        <v>610</v>
      </c>
      <c r="D164" s="134">
        <v>145400</v>
      </c>
      <c r="E164" s="135">
        <v>15749</v>
      </c>
      <c r="F164" s="136">
        <f t="shared" si="2"/>
        <v>129651</v>
      </c>
    </row>
    <row r="165" spans="1:6" ht="45" x14ac:dyDescent="0.2">
      <c r="A165" s="131" t="s">
        <v>400</v>
      </c>
      <c r="B165" s="132" t="s">
        <v>370</v>
      </c>
      <c r="C165" s="133" t="s">
        <v>611</v>
      </c>
      <c r="D165" s="134">
        <v>35400</v>
      </c>
      <c r="E165" s="135">
        <v>8350</v>
      </c>
      <c r="F165" s="136">
        <f t="shared" si="2"/>
        <v>27050</v>
      </c>
    </row>
    <row r="166" spans="1:6" ht="22.5" x14ac:dyDescent="0.2">
      <c r="A166" s="131" t="s">
        <v>402</v>
      </c>
      <c r="B166" s="132" t="s">
        <v>370</v>
      </c>
      <c r="C166" s="133" t="s">
        <v>612</v>
      </c>
      <c r="D166" s="134">
        <v>35400</v>
      </c>
      <c r="E166" s="135">
        <v>8350</v>
      </c>
      <c r="F166" s="136">
        <f t="shared" si="2"/>
        <v>27050</v>
      </c>
    </row>
    <row r="167" spans="1:6" ht="78.75" x14ac:dyDescent="0.2">
      <c r="A167" s="137" t="s">
        <v>613</v>
      </c>
      <c r="B167" s="132" t="s">
        <v>370</v>
      </c>
      <c r="C167" s="133" t="s">
        <v>614</v>
      </c>
      <c r="D167" s="134">
        <v>35400</v>
      </c>
      <c r="E167" s="135">
        <v>8350</v>
      </c>
      <c r="F167" s="136">
        <f t="shared" si="2"/>
        <v>27050</v>
      </c>
    </row>
    <row r="168" spans="1:6" x14ac:dyDescent="0.2">
      <c r="A168" s="131" t="s">
        <v>383</v>
      </c>
      <c r="B168" s="132" t="s">
        <v>370</v>
      </c>
      <c r="C168" s="133" t="s">
        <v>615</v>
      </c>
      <c r="D168" s="134">
        <v>35400</v>
      </c>
      <c r="E168" s="135">
        <v>8350</v>
      </c>
      <c r="F168" s="136">
        <f t="shared" si="2"/>
        <v>27050</v>
      </c>
    </row>
    <row r="169" spans="1:6" ht="22.5" x14ac:dyDescent="0.2">
      <c r="A169" s="131" t="s">
        <v>506</v>
      </c>
      <c r="B169" s="132" t="s">
        <v>370</v>
      </c>
      <c r="C169" s="133" t="s">
        <v>616</v>
      </c>
      <c r="D169" s="134">
        <v>110000</v>
      </c>
      <c r="E169" s="135">
        <v>7399</v>
      </c>
      <c r="F169" s="136">
        <f t="shared" si="2"/>
        <v>102601</v>
      </c>
    </row>
    <row r="170" spans="1:6" ht="22.5" x14ac:dyDescent="0.2">
      <c r="A170" s="131" t="s">
        <v>508</v>
      </c>
      <c r="B170" s="132" t="s">
        <v>370</v>
      </c>
      <c r="C170" s="133" t="s">
        <v>617</v>
      </c>
      <c r="D170" s="134">
        <v>110000</v>
      </c>
      <c r="E170" s="135">
        <v>7399</v>
      </c>
      <c r="F170" s="136">
        <f t="shared" si="2"/>
        <v>102601</v>
      </c>
    </row>
    <row r="171" spans="1:6" ht="90" x14ac:dyDescent="0.2">
      <c r="A171" s="137" t="s">
        <v>618</v>
      </c>
      <c r="B171" s="132" t="s">
        <v>370</v>
      </c>
      <c r="C171" s="133" t="s">
        <v>619</v>
      </c>
      <c r="D171" s="134">
        <v>110000</v>
      </c>
      <c r="E171" s="135">
        <v>7399</v>
      </c>
      <c r="F171" s="136">
        <f t="shared" si="2"/>
        <v>102601</v>
      </c>
    </row>
    <row r="172" spans="1:6" x14ac:dyDescent="0.2">
      <c r="A172" s="131" t="s">
        <v>383</v>
      </c>
      <c r="B172" s="132" t="s">
        <v>370</v>
      </c>
      <c r="C172" s="133" t="s">
        <v>620</v>
      </c>
      <c r="D172" s="134">
        <v>110000</v>
      </c>
      <c r="E172" s="135">
        <v>7399</v>
      </c>
      <c r="F172" s="136">
        <f t="shared" si="2"/>
        <v>102601</v>
      </c>
    </row>
    <row r="173" spans="1:6" x14ac:dyDescent="0.2">
      <c r="A173" s="119" t="s">
        <v>621</v>
      </c>
      <c r="B173" s="120" t="s">
        <v>370</v>
      </c>
      <c r="C173" s="121" t="s">
        <v>622</v>
      </c>
      <c r="D173" s="122">
        <v>184715300</v>
      </c>
      <c r="E173" s="123">
        <v>38140499.369999997</v>
      </c>
      <c r="F173" s="124">
        <f t="shared" si="2"/>
        <v>146574800.63</v>
      </c>
    </row>
    <row r="174" spans="1:6" x14ac:dyDescent="0.2">
      <c r="A174" s="131" t="s">
        <v>623</v>
      </c>
      <c r="B174" s="132" t="s">
        <v>370</v>
      </c>
      <c r="C174" s="133" t="s">
        <v>624</v>
      </c>
      <c r="D174" s="134">
        <v>5753600</v>
      </c>
      <c r="E174" s="135">
        <v>1484474.39</v>
      </c>
      <c r="F174" s="136">
        <f t="shared" si="2"/>
        <v>4269125.6100000003</v>
      </c>
    </row>
    <row r="175" spans="1:6" ht="45" x14ac:dyDescent="0.2">
      <c r="A175" s="131" t="s">
        <v>625</v>
      </c>
      <c r="B175" s="132" t="s">
        <v>370</v>
      </c>
      <c r="C175" s="133" t="s">
        <v>626</v>
      </c>
      <c r="D175" s="134">
        <v>200000</v>
      </c>
      <c r="E175" s="135" t="s">
        <v>40</v>
      </c>
      <c r="F175" s="136">
        <f t="shared" si="2"/>
        <v>200000</v>
      </c>
    </row>
    <row r="176" spans="1:6" x14ac:dyDescent="0.2">
      <c r="A176" s="131" t="s">
        <v>627</v>
      </c>
      <c r="B176" s="132" t="s">
        <v>370</v>
      </c>
      <c r="C176" s="133" t="s">
        <v>628</v>
      </c>
      <c r="D176" s="134">
        <v>200000</v>
      </c>
      <c r="E176" s="135" t="s">
        <v>40</v>
      </c>
      <c r="F176" s="136">
        <f t="shared" si="2"/>
        <v>200000</v>
      </c>
    </row>
    <row r="177" spans="1:6" ht="90" x14ac:dyDescent="0.2">
      <c r="A177" s="137" t="s">
        <v>629</v>
      </c>
      <c r="B177" s="132" t="s">
        <v>370</v>
      </c>
      <c r="C177" s="133" t="s">
        <v>630</v>
      </c>
      <c r="D177" s="134">
        <v>200000</v>
      </c>
      <c r="E177" s="135" t="s">
        <v>40</v>
      </c>
      <c r="F177" s="136">
        <f t="shared" si="2"/>
        <v>200000</v>
      </c>
    </row>
    <row r="178" spans="1:6" x14ac:dyDescent="0.2">
      <c r="A178" s="131" t="s">
        <v>383</v>
      </c>
      <c r="B178" s="132" t="s">
        <v>370</v>
      </c>
      <c r="C178" s="133" t="s">
        <v>631</v>
      </c>
      <c r="D178" s="134">
        <v>200000</v>
      </c>
      <c r="E178" s="135" t="s">
        <v>40</v>
      </c>
      <c r="F178" s="136">
        <f t="shared" si="2"/>
        <v>200000</v>
      </c>
    </row>
    <row r="179" spans="1:6" ht="45" x14ac:dyDescent="0.2">
      <c r="A179" s="131" t="s">
        <v>632</v>
      </c>
      <c r="B179" s="132" t="s">
        <v>370</v>
      </c>
      <c r="C179" s="133" t="s">
        <v>633</v>
      </c>
      <c r="D179" s="134">
        <v>3180700</v>
      </c>
      <c r="E179" s="135">
        <v>1468318.22</v>
      </c>
      <c r="F179" s="136">
        <f t="shared" si="2"/>
        <v>1712381.78</v>
      </c>
    </row>
    <row r="180" spans="1:6" ht="22.5" x14ac:dyDescent="0.2">
      <c r="A180" s="131" t="s">
        <v>634</v>
      </c>
      <c r="B180" s="132" t="s">
        <v>370</v>
      </c>
      <c r="C180" s="133" t="s">
        <v>635</v>
      </c>
      <c r="D180" s="134">
        <v>3180700</v>
      </c>
      <c r="E180" s="135">
        <v>1468318.22</v>
      </c>
      <c r="F180" s="136">
        <f t="shared" si="2"/>
        <v>1712381.78</v>
      </c>
    </row>
    <row r="181" spans="1:6" ht="101.25" x14ac:dyDescent="0.2">
      <c r="A181" s="137" t="s">
        <v>636</v>
      </c>
      <c r="B181" s="132" t="s">
        <v>370</v>
      </c>
      <c r="C181" s="133" t="s">
        <v>637</v>
      </c>
      <c r="D181" s="134">
        <v>1175900</v>
      </c>
      <c r="E181" s="135">
        <v>853831.15</v>
      </c>
      <c r="F181" s="136">
        <f t="shared" si="2"/>
        <v>322068.84999999998</v>
      </c>
    </row>
    <row r="182" spans="1:6" ht="45" x14ac:dyDescent="0.2">
      <c r="A182" s="131" t="s">
        <v>638</v>
      </c>
      <c r="B182" s="132" t="s">
        <v>370</v>
      </c>
      <c r="C182" s="133" t="s">
        <v>639</v>
      </c>
      <c r="D182" s="134">
        <v>1175900</v>
      </c>
      <c r="E182" s="135">
        <v>853831.15</v>
      </c>
      <c r="F182" s="136">
        <f t="shared" si="2"/>
        <v>322068.84999999998</v>
      </c>
    </row>
    <row r="183" spans="1:6" ht="78.75" x14ac:dyDescent="0.2">
      <c r="A183" s="137" t="s">
        <v>640</v>
      </c>
      <c r="B183" s="132" t="s">
        <v>370</v>
      </c>
      <c r="C183" s="133" t="s">
        <v>641</v>
      </c>
      <c r="D183" s="134">
        <v>216900</v>
      </c>
      <c r="E183" s="135">
        <v>167246</v>
      </c>
      <c r="F183" s="136">
        <f t="shared" si="2"/>
        <v>49654</v>
      </c>
    </row>
    <row r="184" spans="1:6" ht="22.5" x14ac:dyDescent="0.2">
      <c r="A184" s="131" t="s">
        <v>575</v>
      </c>
      <c r="B184" s="132" t="s">
        <v>370</v>
      </c>
      <c r="C184" s="133" t="s">
        <v>642</v>
      </c>
      <c r="D184" s="134">
        <v>216900</v>
      </c>
      <c r="E184" s="135">
        <v>167246</v>
      </c>
      <c r="F184" s="136">
        <f t="shared" si="2"/>
        <v>49654</v>
      </c>
    </row>
    <row r="185" spans="1:6" ht="101.25" x14ac:dyDescent="0.2">
      <c r="A185" s="137" t="s">
        <v>643</v>
      </c>
      <c r="B185" s="132" t="s">
        <v>370</v>
      </c>
      <c r="C185" s="133" t="s">
        <v>644</v>
      </c>
      <c r="D185" s="134">
        <v>1667900</v>
      </c>
      <c r="E185" s="135">
        <v>405255.15</v>
      </c>
      <c r="F185" s="136">
        <f t="shared" si="2"/>
        <v>1262644.8500000001</v>
      </c>
    </row>
    <row r="186" spans="1:6" x14ac:dyDescent="0.2">
      <c r="A186" s="131" t="s">
        <v>383</v>
      </c>
      <c r="B186" s="132" t="s">
        <v>370</v>
      </c>
      <c r="C186" s="133" t="s">
        <v>645</v>
      </c>
      <c r="D186" s="134">
        <v>1667900</v>
      </c>
      <c r="E186" s="135">
        <v>405255.15</v>
      </c>
      <c r="F186" s="136">
        <f t="shared" si="2"/>
        <v>1262644.8500000001</v>
      </c>
    </row>
    <row r="187" spans="1:6" ht="78.75" x14ac:dyDescent="0.2">
      <c r="A187" s="137" t="s">
        <v>646</v>
      </c>
      <c r="B187" s="132" t="s">
        <v>370</v>
      </c>
      <c r="C187" s="133" t="s">
        <v>647</v>
      </c>
      <c r="D187" s="134">
        <v>120000</v>
      </c>
      <c r="E187" s="135">
        <v>41985.919999999998</v>
      </c>
      <c r="F187" s="136">
        <f t="shared" si="2"/>
        <v>78014.080000000002</v>
      </c>
    </row>
    <row r="188" spans="1:6" x14ac:dyDescent="0.2">
      <c r="A188" s="131" t="s">
        <v>383</v>
      </c>
      <c r="B188" s="132" t="s">
        <v>370</v>
      </c>
      <c r="C188" s="133" t="s">
        <v>648</v>
      </c>
      <c r="D188" s="134">
        <v>120000</v>
      </c>
      <c r="E188" s="135">
        <v>41985.919999999998</v>
      </c>
      <c r="F188" s="136">
        <f t="shared" si="2"/>
        <v>78014.080000000002</v>
      </c>
    </row>
    <row r="189" spans="1:6" ht="22.5" x14ac:dyDescent="0.2">
      <c r="A189" s="131" t="s">
        <v>377</v>
      </c>
      <c r="B189" s="132" t="s">
        <v>370</v>
      </c>
      <c r="C189" s="133" t="s">
        <v>649</v>
      </c>
      <c r="D189" s="134">
        <v>30000</v>
      </c>
      <c r="E189" s="135">
        <v>4185.3599999999997</v>
      </c>
      <c r="F189" s="136">
        <f t="shared" si="2"/>
        <v>25814.639999999999</v>
      </c>
    </row>
    <row r="190" spans="1:6" ht="22.5" x14ac:dyDescent="0.2">
      <c r="A190" s="131" t="s">
        <v>650</v>
      </c>
      <c r="B190" s="132" t="s">
        <v>370</v>
      </c>
      <c r="C190" s="133" t="s">
        <v>651</v>
      </c>
      <c r="D190" s="134">
        <v>30000</v>
      </c>
      <c r="E190" s="135">
        <v>4185.3599999999997</v>
      </c>
      <c r="F190" s="136">
        <f t="shared" si="2"/>
        <v>25814.639999999999</v>
      </c>
    </row>
    <row r="191" spans="1:6" ht="78.75" x14ac:dyDescent="0.2">
      <c r="A191" s="137" t="s">
        <v>652</v>
      </c>
      <c r="B191" s="132" t="s">
        <v>370</v>
      </c>
      <c r="C191" s="133" t="s">
        <v>653</v>
      </c>
      <c r="D191" s="134">
        <v>30000</v>
      </c>
      <c r="E191" s="135">
        <v>4185.3599999999997</v>
      </c>
      <c r="F191" s="136">
        <f t="shared" si="2"/>
        <v>25814.639999999999</v>
      </c>
    </row>
    <row r="192" spans="1:6" x14ac:dyDescent="0.2">
      <c r="A192" s="131" t="s">
        <v>383</v>
      </c>
      <c r="B192" s="132" t="s">
        <v>370</v>
      </c>
      <c r="C192" s="133" t="s">
        <v>654</v>
      </c>
      <c r="D192" s="134">
        <v>30000</v>
      </c>
      <c r="E192" s="135">
        <v>4185.3599999999997</v>
      </c>
      <c r="F192" s="136">
        <f t="shared" si="2"/>
        <v>25814.639999999999</v>
      </c>
    </row>
    <row r="193" spans="1:6" ht="22.5" x14ac:dyDescent="0.2">
      <c r="A193" s="131" t="s">
        <v>442</v>
      </c>
      <c r="B193" s="132" t="s">
        <v>370</v>
      </c>
      <c r="C193" s="133" t="s">
        <v>655</v>
      </c>
      <c r="D193" s="134">
        <v>2342900</v>
      </c>
      <c r="E193" s="135">
        <v>11970.81</v>
      </c>
      <c r="F193" s="136">
        <f t="shared" si="2"/>
        <v>2330929.19</v>
      </c>
    </row>
    <row r="194" spans="1:6" x14ac:dyDescent="0.2">
      <c r="A194" s="131" t="s">
        <v>450</v>
      </c>
      <c r="B194" s="132" t="s">
        <v>370</v>
      </c>
      <c r="C194" s="133" t="s">
        <v>656</v>
      </c>
      <c r="D194" s="134">
        <v>2342900</v>
      </c>
      <c r="E194" s="135">
        <v>11970.81</v>
      </c>
      <c r="F194" s="136">
        <f t="shared" si="2"/>
        <v>2330929.19</v>
      </c>
    </row>
    <row r="195" spans="1:6" ht="101.25" x14ac:dyDescent="0.2">
      <c r="A195" s="137" t="s">
        <v>527</v>
      </c>
      <c r="B195" s="132" t="s">
        <v>370</v>
      </c>
      <c r="C195" s="133" t="s">
        <v>657</v>
      </c>
      <c r="D195" s="134">
        <v>2342900</v>
      </c>
      <c r="E195" s="135">
        <v>11970.81</v>
      </c>
      <c r="F195" s="136">
        <f t="shared" si="2"/>
        <v>2330929.19</v>
      </c>
    </row>
    <row r="196" spans="1:6" x14ac:dyDescent="0.2">
      <c r="A196" s="131" t="s">
        <v>383</v>
      </c>
      <c r="B196" s="132" t="s">
        <v>370</v>
      </c>
      <c r="C196" s="133" t="s">
        <v>658</v>
      </c>
      <c r="D196" s="134">
        <v>2342900</v>
      </c>
      <c r="E196" s="135">
        <v>11970.81</v>
      </c>
      <c r="F196" s="136">
        <f t="shared" si="2"/>
        <v>2330929.19</v>
      </c>
    </row>
    <row r="197" spans="1:6" x14ac:dyDescent="0.2">
      <c r="A197" s="131" t="s">
        <v>659</v>
      </c>
      <c r="B197" s="132" t="s">
        <v>370</v>
      </c>
      <c r="C197" s="133" t="s">
        <v>660</v>
      </c>
      <c r="D197" s="134">
        <v>46232500</v>
      </c>
      <c r="E197" s="135">
        <v>19974969.260000002</v>
      </c>
      <c r="F197" s="136">
        <f t="shared" si="2"/>
        <v>26257530.739999998</v>
      </c>
    </row>
    <row r="198" spans="1:6" ht="45" x14ac:dyDescent="0.2">
      <c r="A198" s="131" t="s">
        <v>632</v>
      </c>
      <c r="B198" s="132" t="s">
        <v>370</v>
      </c>
      <c r="C198" s="133" t="s">
        <v>661</v>
      </c>
      <c r="D198" s="134">
        <v>46232500</v>
      </c>
      <c r="E198" s="135">
        <v>19974969.260000002</v>
      </c>
      <c r="F198" s="136">
        <f t="shared" si="2"/>
        <v>26257530.739999998</v>
      </c>
    </row>
    <row r="199" spans="1:6" ht="33.75" x14ac:dyDescent="0.2">
      <c r="A199" s="131" t="s">
        <v>662</v>
      </c>
      <c r="B199" s="132" t="s">
        <v>370</v>
      </c>
      <c r="C199" s="133" t="s">
        <v>663</v>
      </c>
      <c r="D199" s="134">
        <v>46232500</v>
      </c>
      <c r="E199" s="135">
        <v>19974969.260000002</v>
      </c>
      <c r="F199" s="136">
        <f t="shared" si="2"/>
        <v>26257530.739999998</v>
      </c>
    </row>
    <row r="200" spans="1:6" ht="101.25" x14ac:dyDescent="0.2">
      <c r="A200" s="137" t="s">
        <v>664</v>
      </c>
      <c r="B200" s="132" t="s">
        <v>370</v>
      </c>
      <c r="C200" s="133" t="s">
        <v>665</v>
      </c>
      <c r="D200" s="134">
        <v>350000</v>
      </c>
      <c r="E200" s="135" t="s">
        <v>40</v>
      </c>
      <c r="F200" s="136">
        <f t="shared" si="2"/>
        <v>350000</v>
      </c>
    </row>
    <row r="201" spans="1:6" x14ac:dyDescent="0.2">
      <c r="A201" s="131" t="s">
        <v>383</v>
      </c>
      <c r="B201" s="132" t="s">
        <v>370</v>
      </c>
      <c r="C201" s="133" t="s">
        <v>666</v>
      </c>
      <c r="D201" s="134">
        <v>350000</v>
      </c>
      <c r="E201" s="135" t="s">
        <v>40</v>
      </c>
      <c r="F201" s="136">
        <f t="shared" si="2"/>
        <v>350000</v>
      </c>
    </row>
    <row r="202" spans="1:6" ht="90" x14ac:dyDescent="0.2">
      <c r="A202" s="137" t="s">
        <v>667</v>
      </c>
      <c r="B202" s="132" t="s">
        <v>370</v>
      </c>
      <c r="C202" s="133" t="s">
        <v>668</v>
      </c>
      <c r="D202" s="134">
        <v>65800</v>
      </c>
      <c r="E202" s="135" t="s">
        <v>40</v>
      </c>
      <c r="F202" s="136">
        <f t="shared" si="2"/>
        <v>65800</v>
      </c>
    </row>
    <row r="203" spans="1:6" x14ac:dyDescent="0.2">
      <c r="A203" s="131" t="s">
        <v>383</v>
      </c>
      <c r="B203" s="132" t="s">
        <v>370</v>
      </c>
      <c r="C203" s="133" t="s">
        <v>669</v>
      </c>
      <c r="D203" s="134">
        <v>65800</v>
      </c>
      <c r="E203" s="135" t="s">
        <v>40</v>
      </c>
      <c r="F203" s="136">
        <f t="shared" si="2"/>
        <v>65800</v>
      </c>
    </row>
    <row r="204" spans="1:6" ht="90" x14ac:dyDescent="0.2">
      <c r="A204" s="137" t="s">
        <v>670</v>
      </c>
      <c r="B204" s="132" t="s">
        <v>370</v>
      </c>
      <c r="C204" s="133" t="s">
        <v>671</v>
      </c>
      <c r="D204" s="134">
        <v>1200000</v>
      </c>
      <c r="E204" s="135" t="s">
        <v>40</v>
      </c>
      <c r="F204" s="136">
        <f t="shared" si="2"/>
        <v>1200000</v>
      </c>
    </row>
    <row r="205" spans="1:6" x14ac:dyDescent="0.2">
      <c r="A205" s="131" t="s">
        <v>383</v>
      </c>
      <c r="B205" s="132" t="s">
        <v>370</v>
      </c>
      <c r="C205" s="133" t="s">
        <v>672</v>
      </c>
      <c r="D205" s="134">
        <v>1200000</v>
      </c>
      <c r="E205" s="135" t="s">
        <v>40</v>
      </c>
      <c r="F205" s="136">
        <f t="shared" si="2"/>
        <v>1200000</v>
      </c>
    </row>
    <row r="206" spans="1:6" ht="90" x14ac:dyDescent="0.2">
      <c r="A206" s="137" t="s">
        <v>673</v>
      </c>
      <c r="B206" s="132" t="s">
        <v>370</v>
      </c>
      <c r="C206" s="133" t="s">
        <v>674</v>
      </c>
      <c r="D206" s="134">
        <v>337300</v>
      </c>
      <c r="E206" s="135">
        <v>59355</v>
      </c>
      <c r="F206" s="136">
        <f t="shared" si="2"/>
        <v>277945</v>
      </c>
    </row>
    <row r="207" spans="1:6" x14ac:dyDescent="0.2">
      <c r="A207" s="131" t="s">
        <v>383</v>
      </c>
      <c r="B207" s="132" t="s">
        <v>370</v>
      </c>
      <c r="C207" s="133" t="s">
        <v>675</v>
      </c>
      <c r="D207" s="134">
        <v>337300</v>
      </c>
      <c r="E207" s="135">
        <v>59355</v>
      </c>
      <c r="F207" s="136">
        <f t="shared" ref="F207:F270" si="3">IF(OR(D207="-",IF(E207="-",0,E207)&gt;=IF(D207="-",0,D207)),"-",IF(D207="-",0,D207)-IF(E207="-",0,E207))</f>
        <v>277945</v>
      </c>
    </row>
    <row r="208" spans="1:6" ht="90" x14ac:dyDescent="0.2">
      <c r="A208" s="137" t="s">
        <v>676</v>
      </c>
      <c r="B208" s="132" t="s">
        <v>370</v>
      </c>
      <c r="C208" s="133" t="s">
        <v>677</v>
      </c>
      <c r="D208" s="134">
        <v>250000</v>
      </c>
      <c r="E208" s="135">
        <v>54460.800000000003</v>
      </c>
      <c r="F208" s="136">
        <f t="shared" si="3"/>
        <v>195539.20000000001</v>
      </c>
    </row>
    <row r="209" spans="1:6" x14ac:dyDescent="0.2">
      <c r="A209" s="131" t="s">
        <v>383</v>
      </c>
      <c r="B209" s="132" t="s">
        <v>370</v>
      </c>
      <c r="C209" s="133" t="s">
        <v>678</v>
      </c>
      <c r="D209" s="134">
        <v>250000</v>
      </c>
      <c r="E209" s="135">
        <v>54460.800000000003</v>
      </c>
      <c r="F209" s="136">
        <f t="shared" si="3"/>
        <v>195539.20000000001</v>
      </c>
    </row>
    <row r="210" spans="1:6" ht="90" x14ac:dyDescent="0.2">
      <c r="A210" s="137" t="s">
        <v>679</v>
      </c>
      <c r="B210" s="132" t="s">
        <v>370</v>
      </c>
      <c r="C210" s="133" t="s">
        <v>680</v>
      </c>
      <c r="D210" s="134">
        <v>50000</v>
      </c>
      <c r="E210" s="135" t="s">
        <v>40</v>
      </c>
      <c r="F210" s="136">
        <f t="shared" si="3"/>
        <v>50000</v>
      </c>
    </row>
    <row r="211" spans="1:6" x14ac:dyDescent="0.2">
      <c r="A211" s="131" t="s">
        <v>383</v>
      </c>
      <c r="B211" s="132" t="s">
        <v>370</v>
      </c>
      <c r="C211" s="133" t="s">
        <v>681</v>
      </c>
      <c r="D211" s="134">
        <v>50000</v>
      </c>
      <c r="E211" s="135" t="s">
        <v>40</v>
      </c>
      <c r="F211" s="136">
        <f t="shared" si="3"/>
        <v>50000</v>
      </c>
    </row>
    <row r="212" spans="1:6" ht="135" x14ac:dyDescent="0.2">
      <c r="A212" s="137" t="s">
        <v>682</v>
      </c>
      <c r="B212" s="132" t="s">
        <v>370</v>
      </c>
      <c r="C212" s="133" t="s">
        <v>683</v>
      </c>
      <c r="D212" s="134">
        <v>1070000</v>
      </c>
      <c r="E212" s="135">
        <v>42336</v>
      </c>
      <c r="F212" s="136">
        <f t="shared" si="3"/>
        <v>1027664</v>
      </c>
    </row>
    <row r="213" spans="1:6" x14ac:dyDescent="0.2">
      <c r="A213" s="131" t="s">
        <v>383</v>
      </c>
      <c r="B213" s="132" t="s">
        <v>370</v>
      </c>
      <c r="C213" s="133" t="s">
        <v>684</v>
      </c>
      <c r="D213" s="134">
        <v>1070000</v>
      </c>
      <c r="E213" s="135">
        <v>42336</v>
      </c>
      <c r="F213" s="136">
        <f t="shared" si="3"/>
        <v>1027664</v>
      </c>
    </row>
    <row r="214" spans="1:6" ht="101.25" x14ac:dyDescent="0.2">
      <c r="A214" s="137" t="s">
        <v>685</v>
      </c>
      <c r="B214" s="132" t="s">
        <v>370</v>
      </c>
      <c r="C214" s="133" t="s">
        <v>686</v>
      </c>
      <c r="D214" s="134">
        <v>42909400</v>
      </c>
      <c r="E214" s="135">
        <v>19818817.460000001</v>
      </c>
      <c r="F214" s="136">
        <f t="shared" si="3"/>
        <v>23090582.539999999</v>
      </c>
    </row>
    <row r="215" spans="1:6" ht="45" x14ac:dyDescent="0.2">
      <c r="A215" s="131" t="s">
        <v>638</v>
      </c>
      <c r="B215" s="132" t="s">
        <v>370</v>
      </c>
      <c r="C215" s="133" t="s">
        <v>687</v>
      </c>
      <c r="D215" s="134">
        <v>42909400</v>
      </c>
      <c r="E215" s="135">
        <v>19818817.460000001</v>
      </c>
      <c r="F215" s="136">
        <f t="shared" si="3"/>
        <v>23090582.539999999</v>
      </c>
    </row>
    <row r="216" spans="1:6" x14ac:dyDescent="0.2">
      <c r="A216" s="131" t="s">
        <v>688</v>
      </c>
      <c r="B216" s="132" t="s">
        <v>370</v>
      </c>
      <c r="C216" s="133" t="s">
        <v>689</v>
      </c>
      <c r="D216" s="134">
        <v>132729200</v>
      </c>
      <c r="E216" s="135">
        <v>16681055.720000001</v>
      </c>
      <c r="F216" s="136">
        <f t="shared" si="3"/>
        <v>116048144.28</v>
      </c>
    </row>
    <row r="217" spans="1:6" ht="22.5" x14ac:dyDescent="0.2">
      <c r="A217" s="131" t="s">
        <v>377</v>
      </c>
      <c r="B217" s="132" t="s">
        <v>370</v>
      </c>
      <c r="C217" s="133" t="s">
        <v>690</v>
      </c>
      <c r="D217" s="134">
        <v>8624500</v>
      </c>
      <c r="E217" s="135">
        <v>3336422.7</v>
      </c>
      <c r="F217" s="136">
        <f t="shared" si="3"/>
        <v>5288077.3</v>
      </c>
    </row>
    <row r="218" spans="1:6" ht="33.75" x14ac:dyDescent="0.2">
      <c r="A218" s="131" t="s">
        <v>691</v>
      </c>
      <c r="B218" s="132" t="s">
        <v>370</v>
      </c>
      <c r="C218" s="133" t="s">
        <v>692</v>
      </c>
      <c r="D218" s="134">
        <v>8624500</v>
      </c>
      <c r="E218" s="135">
        <v>3336422.7</v>
      </c>
      <c r="F218" s="136">
        <f t="shared" si="3"/>
        <v>5288077.3</v>
      </c>
    </row>
    <row r="219" spans="1:6" ht="67.5" x14ac:dyDescent="0.2">
      <c r="A219" s="137" t="s">
        <v>693</v>
      </c>
      <c r="B219" s="132" t="s">
        <v>370</v>
      </c>
      <c r="C219" s="133" t="s">
        <v>694</v>
      </c>
      <c r="D219" s="134">
        <v>8624500</v>
      </c>
      <c r="E219" s="135">
        <v>3336422.7</v>
      </c>
      <c r="F219" s="136">
        <f t="shared" si="3"/>
        <v>5288077.3</v>
      </c>
    </row>
    <row r="220" spans="1:6" x14ac:dyDescent="0.2">
      <c r="A220" s="131" t="s">
        <v>383</v>
      </c>
      <c r="B220" s="132" t="s">
        <v>370</v>
      </c>
      <c r="C220" s="133" t="s">
        <v>695</v>
      </c>
      <c r="D220" s="134">
        <v>8624500</v>
      </c>
      <c r="E220" s="135">
        <v>3336422.7</v>
      </c>
      <c r="F220" s="136">
        <f t="shared" si="3"/>
        <v>5288077.3</v>
      </c>
    </row>
    <row r="221" spans="1:6" ht="33.75" x14ac:dyDescent="0.2">
      <c r="A221" s="131" t="s">
        <v>696</v>
      </c>
      <c r="B221" s="132" t="s">
        <v>370</v>
      </c>
      <c r="C221" s="133" t="s">
        <v>697</v>
      </c>
      <c r="D221" s="134">
        <v>39381900</v>
      </c>
      <c r="E221" s="135">
        <v>12064688.84</v>
      </c>
      <c r="F221" s="136">
        <f t="shared" si="3"/>
        <v>27317211.16</v>
      </c>
    </row>
    <row r="222" spans="1:6" ht="33.75" x14ac:dyDescent="0.2">
      <c r="A222" s="131" t="s">
        <v>698</v>
      </c>
      <c r="B222" s="132" t="s">
        <v>370</v>
      </c>
      <c r="C222" s="133" t="s">
        <v>699</v>
      </c>
      <c r="D222" s="134">
        <v>9797500</v>
      </c>
      <c r="E222" s="135">
        <v>4550073.3099999996</v>
      </c>
      <c r="F222" s="136">
        <f t="shared" si="3"/>
        <v>5247426.6900000004</v>
      </c>
    </row>
    <row r="223" spans="1:6" ht="78.75" x14ac:dyDescent="0.2">
      <c r="A223" s="137" t="s">
        <v>700</v>
      </c>
      <c r="B223" s="132" t="s">
        <v>370</v>
      </c>
      <c r="C223" s="133" t="s">
        <v>701</v>
      </c>
      <c r="D223" s="134">
        <v>8107000</v>
      </c>
      <c r="E223" s="135">
        <v>3629661.2</v>
      </c>
      <c r="F223" s="136">
        <f t="shared" si="3"/>
        <v>4477338.8</v>
      </c>
    </row>
    <row r="224" spans="1:6" x14ac:dyDescent="0.2">
      <c r="A224" s="131" t="s">
        <v>416</v>
      </c>
      <c r="B224" s="132" t="s">
        <v>370</v>
      </c>
      <c r="C224" s="133" t="s">
        <v>702</v>
      </c>
      <c r="D224" s="134">
        <v>8107000</v>
      </c>
      <c r="E224" s="135">
        <v>3629661.2</v>
      </c>
      <c r="F224" s="136">
        <f t="shared" si="3"/>
        <v>4477338.8</v>
      </c>
    </row>
    <row r="225" spans="1:6" ht="90" x14ac:dyDescent="0.2">
      <c r="A225" s="137" t="s">
        <v>703</v>
      </c>
      <c r="B225" s="132" t="s">
        <v>370</v>
      </c>
      <c r="C225" s="133" t="s">
        <v>704</v>
      </c>
      <c r="D225" s="134">
        <v>1373800</v>
      </c>
      <c r="E225" s="135">
        <v>669262.15</v>
      </c>
      <c r="F225" s="136">
        <f t="shared" si="3"/>
        <v>704537.85</v>
      </c>
    </row>
    <row r="226" spans="1:6" x14ac:dyDescent="0.2">
      <c r="A226" s="131" t="s">
        <v>383</v>
      </c>
      <c r="B226" s="132" t="s">
        <v>370</v>
      </c>
      <c r="C226" s="133" t="s">
        <v>705</v>
      </c>
      <c r="D226" s="134">
        <v>1373800</v>
      </c>
      <c r="E226" s="135">
        <v>669262.15</v>
      </c>
      <c r="F226" s="136">
        <f t="shared" si="3"/>
        <v>704537.85</v>
      </c>
    </row>
    <row r="227" spans="1:6" ht="78.75" x14ac:dyDescent="0.2">
      <c r="A227" s="137" t="s">
        <v>706</v>
      </c>
      <c r="B227" s="132" t="s">
        <v>370</v>
      </c>
      <c r="C227" s="133" t="s">
        <v>707</v>
      </c>
      <c r="D227" s="134">
        <v>73300</v>
      </c>
      <c r="E227" s="135">
        <v>7782.76</v>
      </c>
      <c r="F227" s="136">
        <f t="shared" si="3"/>
        <v>65517.24</v>
      </c>
    </row>
    <row r="228" spans="1:6" x14ac:dyDescent="0.2">
      <c r="A228" s="131" t="s">
        <v>383</v>
      </c>
      <c r="B228" s="132" t="s">
        <v>370</v>
      </c>
      <c r="C228" s="133" t="s">
        <v>708</v>
      </c>
      <c r="D228" s="134">
        <v>73300</v>
      </c>
      <c r="E228" s="135">
        <v>7782.76</v>
      </c>
      <c r="F228" s="136">
        <f t="shared" si="3"/>
        <v>65517.24</v>
      </c>
    </row>
    <row r="229" spans="1:6" ht="78.75" x14ac:dyDescent="0.2">
      <c r="A229" s="137" t="s">
        <v>709</v>
      </c>
      <c r="B229" s="132" t="s">
        <v>370</v>
      </c>
      <c r="C229" s="133" t="s">
        <v>710</v>
      </c>
      <c r="D229" s="134">
        <v>243400</v>
      </c>
      <c r="E229" s="135">
        <v>243367.2</v>
      </c>
      <c r="F229" s="136">
        <f t="shared" si="3"/>
        <v>32.799999999988358</v>
      </c>
    </row>
    <row r="230" spans="1:6" ht="22.5" x14ac:dyDescent="0.2">
      <c r="A230" s="131" t="s">
        <v>575</v>
      </c>
      <c r="B230" s="132" t="s">
        <v>370</v>
      </c>
      <c r="C230" s="133" t="s">
        <v>711</v>
      </c>
      <c r="D230" s="134">
        <v>243400</v>
      </c>
      <c r="E230" s="135">
        <v>243367.2</v>
      </c>
      <c r="F230" s="136">
        <f t="shared" si="3"/>
        <v>32.799999999988358</v>
      </c>
    </row>
    <row r="231" spans="1:6" ht="22.5" x14ac:dyDescent="0.2">
      <c r="A231" s="131" t="s">
        <v>712</v>
      </c>
      <c r="B231" s="132" t="s">
        <v>370</v>
      </c>
      <c r="C231" s="133" t="s">
        <v>713</v>
      </c>
      <c r="D231" s="134">
        <v>29584400</v>
      </c>
      <c r="E231" s="135">
        <v>7514615.5300000003</v>
      </c>
      <c r="F231" s="136">
        <f t="shared" si="3"/>
        <v>22069784.469999999</v>
      </c>
    </row>
    <row r="232" spans="1:6" ht="78.75" x14ac:dyDescent="0.2">
      <c r="A232" s="137" t="s">
        <v>714</v>
      </c>
      <c r="B232" s="132" t="s">
        <v>370</v>
      </c>
      <c r="C232" s="133" t="s">
        <v>715</v>
      </c>
      <c r="D232" s="134">
        <v>25555200</v>
      </c>
      <c r="E232" s="135">
        <v>6220486.3799999999</v>
      </c>
      <c r="F232" s="136">
        <f t="shared" si="3"/>
        <v>19334713.620000001</v>
      </c>
    </row>
    <row r="233" spans="1:6" ht="45" x14ac:dyDescent="0.2">
      <c r="A233" s="131" t="s">
        <v>716</v>
      </c>
      <c r="B233" s="132" t="s">
        <v>370</v>
      </c>
      <c r="C233" s="133" t="s">
        <v>717</v>
      </c>
      <c r="D233" s="134">
        <v>25217700</v>
      </c>
      <c r="E233" s="135">
        <v>6177144.3799999999</v>
      </c>
      <c r="F233" s="136">
        <f t="shared" si="3"/>
        <v>19040555.620000001</v>
      </c>
    </row>
    <row r="234" spans="1:6" x14ac:dyDescent="0.2">
      <c r="A234" s="131" t="s">
        <v>718</v>
      </c>
      <c r="B234" s="132" t="s">
        <v>370</v>
      </c>
      <c r="C234" s="133" t="s">
        <v>719</v>
      </c>
      <c r="D234" s="134">
        <v>337500</v>
      </c>
      <c r="E234" s="135">
        <v>43342</v>
      </c>
      <c r="F234" s="136">
        <f t="shared" si="3"/>
        <v>294158</v>
      </c>
    </row>
    <row r="235" spans="1:6" ht="90" x14ac:dyDescent="0.2">
      <c r="A235" s="137" t="s">
        <v>720</v>
      </c>
      <c r="B235" s="132" t="s">
        <v>370</v>
      </c>
      <c r="C235" s="133" t="s">
        <v>721</v>
      </c>
      <c r="D235" s="134">
        <v>78000</v>
      </c>
      <c r="E235" s="135">
        <v>78000</v>
      </c>
      <c r="F235" s="136" t="str">
        <f t="shared" si="3"/>
        <v>-</v>
      </c>
    </row>
    <row r="236" spans="1:6" x14ac:dyDescent="0.2">
      <c r="A236" s="131" t="s">
        <v>383</v>
      </c>
      <c r="B236" s="132" t="s">
        <v>370</v>
      </c>
      <c r="C236" s="133" t="s">
        <v>722</v>
      </c>
      <c r="D236" s="134">
        <v>78000</v>
      </c>
      <c r="E236" s="135">
        <v>78000</v>
      </c>
      <c r="F236" s="136" t="str">
        <f t="shared" si="3"/>
        <v>-</v>
      </c>
    </row>
    <row r="237" spans="1:6" ht="78.75" x14ac:dyDescent="0.2">
      <c r="A237" s="137" t="s">
        <v>723</v>
      </c>
      <c r="B237" s="132" t="s">
        <v>370</v>
      </c>
      <c r="C237" s="133" t="s">
        <v>724</v>
      </c>
      <c r="D237" s="134">
        <v>3951200</v>
      </c>
      <c r="E237" s="135">
        <v>1216129.1499999999</v>
      </c>
      <c r="F237" s="136">
        <f t="shared" si="3"/>
        <v>2735070.85</v>
      </c>
    </row>
    <row r="238" spans="1:6" ht="22.5" x14ac:dyDescent="0.2">
      <c r="A238" s="131" t="s">
        <v>575</v>
      </c>
      <c r="B238" s="132" t="s">
        <v>370</v>
      </c>
      <c r="C238" s="133" t="s">
        <v>725</v>
      </c>
      <c r="D238" s="134">
        <v>167000</v>
      </c>
      <c r="E238" s="135">
        <v>167000</v>
      </c>
      <c r="F238" s="136" t="str">
        <f t="shared" si="3"/>
        <v>-</v>
      </c>
    </row>
    <row r="239" spans="1:6" x14ac:dyDescent="0.2">
      <c r="A239" s="131" t="s">
        <v>383</v>
      </c>
      <c r="B239" s="132" t="s">
        <v>370</v>
      </c>
      <c r="C239" s="133" t="s">
        <v>726</v>
      </c>
      <c r="D239" s="134">
        <v>3784200</v>
      </c>
      <c r="E239" s="135">
        <v>1049129.1499999999</v>
      </c>
      <c r="F239" s="136">
        <f t="shared" si="3"/>
        <v>2735070.85</v>
      </c>
    </row>
    <row r="240" spans="1:6" ht="45" x14ac:dyDescent="0.2">
      <c r="A240" s="131" t="s">
        <v>727</v>
      </c>
      <c r="B240" s="132" t="s">
        <v>370</v>
      </c>
      <c r="C240" s="133" t="s">
        <v>728</v>
      </c>
      <c r="D240" s="134">
        <v>84689500</v>
      </c>
      <c r="E240" s="135">
        <v>1246694.18</v>
      </c>
      <c r="F240" s="136">
        <f t="shared" si="3"/>
        <v>83442805.819999993</v>
      </c>
    </row>
    <row r="241" spans="1:6" ht="33.75" x14ac:dyDescent="0.2">
      <c r="A241" s="131" t="s">
        <v>729</v>
      </c>
      <c r="B241" s="132" t="s">
        <v>370</v>
      </c>
      <c r="C241" s="133" t="s">
        <v>730</v>
      </c>
      <c r="D241" s="134">
        <v>84689500</v>
      </c>
      <c r="E241" s="135">
        <v>1246694.18</v>
      </c>
      <c r="F241" s="136">
        <f t="shared" si="3"/>
        <v>83442805.819999993</v>
      </c>
    </row>
    <row r="242" spans="1:6" ht="78.75" x14ac:dyDescent="0.2">
      <c r="A242" s="137" t="s">
        <v>731</v>
      </c>
      <c r="B242" s="132" t="s">
        <v>370</v>
      </c>
      <c r="C242" s="133" t="s">
        <v>732</v>
      </c>
      <c r="D242" s="134">
        <v>400000</v>
      </c>
      <c r="E242" s="135">
        <v>183336</v>
      </c>
      <c r="F242" s="136">
        <f t="shared" si="3"/>
        <v>216664</v>
      </c>
    </row>
    <row r="243" spans="1:6" x14ac:dyDescent="0.2">
      <c r="A243" s="131" t="s">
        <v>383</v>
      </c>
      <c r="B243" s="132" t="s">
        <v>370</v>
      </c>
      <c r="C243" s="133" t="s">
        <v>733</v>
      </c>
      <c r="D243" s="134">
        <v>400000</v>
      </c>
      <c r="E243" s="135">
        <v>183336</v>
      </c>
      <c r="F243" s="136">
        <f t="shared" si="3"/>
        <v>216664</v>
      </c>
    </row>
    <row r="244" spans="1:6" ht="90" x14ac:dyDescent="0.2">
      <c r="A244" s="137" t="s">
        <v>734</v>
      </c>
      <c r="B244" s="132" t="s">
        <v>370</v>
      </c>
      <c r="C244" s="133" t="s">
        <v>735</v>
      </c>
      <c r="D244" s="134">
        <v>2428500</v>
      </c>
      <c r="E244" s="135">
        <v>299997</v>
      </c>
      <c r="F244" s="136">
        <f t="shared" si="3"/>
        <v>2128503</v>
      </c>
    </row>
    <row r="245" spans="1:6" x14ac:dyDescent="0.2">
      <c r="A245" s="131" t="s">
        <v>383</v>
      </c>
      <c r="B245" s="132" t="s">
        <v>370</v>
      </c>
      <c r="C245" s="133" t="s">
        <v>736</v>
      </c>
      <c r="D245" s="134">
        <v>2428500</v>
      </c>
      <c r="E245" s="135">
        <v>299997</v>
      </c>
      <c r="F245" s="136">
        <f t="shared" si="3"/>
        <v>2128503</v>
      </c>
    </row>
    <row r="246" spans="1:6" ht="112.5" x14ac:dyDescent="0.2">
      <c r="A246" s="137" t="s">
        <v>737</v>
      </c>
      <c r="B246" s="132" t="s">
        <v>370</v>
      </c>
      <c r="C246" s="133" t="s">
        <v>738</v>
      </c>
      <c r="D246" s="134">
        <v>5003400</v>
      </c>
      <c r="E246" s="135">
        <v>763361.18</v>
      </c>
      <c r="F246" s="136">
        <f t="shared" si="3"/>
        <v>4240038.82</v>
      </c>
    </row>
    <row r="247" spans="1:6" ht="22.5" x14ac:dyDescent="0.2">
      <c r="A247" s="131" t="s">
        <v>575</v>
      </c>
      <c r="B247" s="132" t="s">
        <v>370</v>
      </c>
      <c r="C247" s="133" t="s">
        <v>739</v>
      </c>
      <c r="D247" s="134">
        <v>4240000</v>
      </c>
      <c r="E247" s="135" t="s">
        <v>40</v>
      </c>
      <c r="F247" s="136">
        <f t="shared" si="3"/>
        <v>4240000</v>
      </c>
    </row>
    <row r="248" spans="1:6" x14ac:dyDescent="0.2">
      <c r="A248" s="131" t="s">
        <v>383</v>
      </c>
      <c r="B248" s="132" t="s">
        <v>370</v>
      </c>
      <c r="C248" s="133" t="s">
        <v>740</v>
      </c>
      <c r="D248" s="134">
        <v>763400</v>
      </c>
      <c r="E248" s="135">
        <v>763361.18</v>
      </c>
      <c r="F248" s="136">
        <f t="shared" si="3"/>
        <v>38.819999999948777</v>
      </c>
    </row>
    <row r="249" spans="1:6" ht="112.5" x14ac:dyDescent="0.2">
      <c r="A249" s="137" t="s">
        <v>741</v>
      </c>
      <c r="B249" s="132" t="s">
        <v>370</v>
      </c>
      <c r="C249" s="133" t="s">
        <v>742</v>
      </c>
      <c r="D249" s="134">
        <v>1120000</v>
      </c>
      <c r="E249" s="135" t="s">
        <v>40</v>
      </c>
      <c r="F249" s="136">
        <f t="shared" si="3"/>
        <v>1120000</v>
      </c>
    </row>
    <row r="250" spans="1:6" x14ac:dyDescent="0.2">
      <c r="A250" s="131" t="s">
        <v>383</v>
      </c>
      <c r="B250" s="132" t="s">
        <v>370</v>
      </c>
      <c r="C250" s="133" t="s">
        <v>743</v>
      </c>
      <c r="D250" s="134">
        <v>1120000</v>
      </c>
      <c r="E250" s="135" t="s">
        <v>40</v>
      </c>
      <c r="F250" s="136">
        <f t="shared" si="3"/>
        <v>1120000</v>
      </c>
    </row>
    <row r="251" spans="1:6" ht="135" x14ac:dyDescent="0.2">
      <c r="A251" s="137" t="s">
        <v>744</v>
      </c>
      <c r="B251" s="132" t="s">
        <v>370</v>
      </c>
      <c r="C251" s="133" t="s">
        <v>745</v>
      </c>
      <c r="D251" s="134">
        <v>2742800</v>
      </c>
      <c r="E251" s="135" t="s">
        <v>40</v>
      </c>
      <c r="F251" s="136">
        <f t="shared" si="3"/>
        <v>2742800</v>
      </c>
    </row>
    <row r="252" spans="1:6" x14ac:dyDescent="0.2">
      <c r="A252" s="131" t="s">
        <v>383</v>
      </c>
      <c r="B252" s="132" t="s">
        <v>370</v>
      </c>
      <c r="C252" s="133" t="s">
        <v>746</v>
      </c>
      <c r="D252" s="134">
        <v>2742800</v>
      </c>
      <c r="E252" s="135" t="s">
        <v>40</v>
      </c>
      <c r="F252" s="136">
        <f t="shared" si="3"/>
        <v>2742800</v>
      </c>
    </row>
    <row r="253" spans="1:6" ht="135" x14ac:dyDescent="0.2">
      <c r="A253" s="137" t="s">
        <v>747</v>
      </c>
      <c r="B253" s="132" t="s">
        <v>370</v>
      </c>
      <c r="C253" s="133" t="s">
        <v>748</v>
      </c>
      <c r="D253" s="134">
        <v>2994800</v>
      </c>
      <c r="E253" s="135" t="s">
        <v>40</v>
      </c>
      <c r="F253" s="136">
        <f t="shared" si="3"/>
        <v>2994800</v>
      </c>
    </row>
    <row r="254" spans="1:6" x14ac:dyDescent="0.2">
      <c r="A254" s="131" t="s">
        <v>383</v>
      </c>
      <c r="B254" s="132" t="s">
        <v>370</v>
      </c>
      <c r="C254" s="133" t="s">
        <v>749</v>
      </c>
      <c r="D254" s="134">
        <v>2994800</v>
      </c>
      <c r="E254" s="135" t="s">
        <v>40</v>
      </c>
      <c r="F254" s="136">
        <f t="shared" si="3"/>
        <v>2994800</v>
      </c>
    </row>
    <row r="255" spans="1:6" ht="112.5" x14ac:dyDescent="0.2">
      <c r="A255" s="137" t="s">
        <v>750</v>
      </c>
      <c r="B255" s="132" t="s">
        <v>370</v>
      </c>
      <c r="C255" s="133" t="s">
        <v>751</v>
      </c>
      <c r="D255" s="134">
        <v>70000000</v>
      </c>
      <c r="E255" s="135" t="s">
        <v>40</v>
      </c>
      <c r="F255" s="136">
        <f t="shared" si="3"/>
        <v>70000000</v>
      </c>
    </row>
    <row r="256" spans="1:6" x14ac:dyDescent="0.2">
      <c r="A256" s="131" t="s">
        <v>383</v>
      </c>
      <c r="B256" s="132" t="s">
        <v>370</v>
      </c>
      <c r="C256" s="133" t="s">
        <v>752</v>
      </c>
      <c r="D256" s="134">
        <v>70000000</v>
      </c>
      <c r="E256" s="135" t="s">
        <v>40</v>
      </c>
      <c r="F256" s="136">
        <f t="shared" si="3"/>
        <v>70000000</v>
      </c>
    </row>
    <row r="257" spans="1:6" ht="22.5" x14ac:dyDescent="0.2">
      <c r="A257" s="131" t="s">
        <v>442</v>
      </c>
      <c r="B257" s="132" t="s">
        <v>370</v>
      </c>
      <c r="C257" s="133" t="s">
        <v>753</v>
      </c>
      <c r="D257" s="134">
        <v>33300</v>
      </c>
      <c r="E257" s="135">
        <v>33250</v>
      </c>
      <c r="F257" s="136">
        <f t="shared" si="3"/>
        <v>50</v>
      </c>
    </row>
    <row r="258" spans="1:6" x14ac:dyDescent="0.2">
      <c r="A258" s="131" t="s">
        <v>444</v>
      </c>
      <c r="B258" s="132" t="s">
        <v>370</v>
      </c>
      <c r="C258" s="133" t="s">
        <v>754</v>
      </c>
      <c r="D258" s="134">
        <v>33300</v>
      </c>
      <c r="E258" s="135">
        <v>33250</v>
      </c>
      <c r="F258" s="136">
        <f t="shared" si="3"/>
        <v>50</v>
      </c>
    </row>
    <row r="259" spans="1:6" ht="56.25" x14ac:dyDescent="0.2">
      <c r="A259" s="131" t="s">
        <v>466</v>
      </c>
      <c r="B259" s="132" t="s">
        <v>370</v>
      </c>
      <c r="C259" s="133" t="s">
        <v>755</v>
      </c>
      <c r="D259" s="134">
        <v>33300</v>
      </c>
      <c r="E259" s="135">
        <v>33250</v>
      </c>
      <c r="F259" s="136">
        <f t="shared" si="3"/>
        <v>50</v>
      </c>
    </row>
    <row r="260" spans="1:6" x14ac:dyDescent="0.2">
      <c r="A260" s="131" t="s">
        <v>383</v>
      </c>
      <c r="B260" s="132" t="s">
        <v>370</v>
      </c>
      <c r="C260" s="133" t="s">
        <v>756</v>
      </c>
      <c r="D260" s="134">
        <v>33300</v>
      </c>
      <c r="E260" s="135">
        <v>33250</v>
      </c>
      <c r="F260" s="136">
        <f t="shared" si="3"/>
        <v>50</v>
      </c>
    </row>
    <row r="261" spans="1:6" x14ac:dyDescent="0.2">
      <c r="A261" s="119" t="s">
        <v>757</v>
      </c>
      <c r="B261" s="120" t="s">
        <v>370</v>
      </c>
      <c r="C261" s="121" t="s">
        <v>758</v>
      </c>
      <c r="D261" s="122">
        <v>24700</v>
      </c>
      <c r="E261" s="123">
        <v>24602</v>
      </c>
      <c r="F261" s="124">
        <f t="shared" si="3"/>
        <v>98</v>
      </c>
    </row>
    <row r="262" spans="1:6" ht="22.5" x14ac:dyDescent="0.2">
      <c r="A262" s="131" t="s">
        <v>759</v>
      </c>
      <c r="B262" s="132" t="s">
        <v>370</v>
      </c>
      <c r="C262" s="133" t="s">
        <v>760</v>
      </c>
      <c r="D262" s="134">
        <v>24700</v>
      </c>
      <c r="E262" s="135">
        <v>24602</v>
      </c>
      <c r="F262" s="136">
        <f t="shared" si="3"/>
        <v>98</v>
      </c>
    </row>
    <row r="263" spans="1:6" ht="22.5" x14ac:dyDescent="0.2">
      <c r="A263" s="131" t="s">
        <v>385</v>
      </c>
      <c r="B263" s="132" t="s">
        <v>370</v>
      </c>
      <c r="C263" s="133" t="s">
        <v>761</v>
      </c>
      <c r="D263" s="134">
        <v>24700</v>
      </c>
      <c r="E263" s="135">
        <v>24602</v>
      </c>
      <c r="F263" s="136">
        <f t="shared" si="3"/>
        <v>98</v>
      </c>
    </row>
    <row r="264" spans="1:6" ht="33.75" x14ac:dyDescent="0.2">
      <c r="A264" s="131" t="s">
        <v>387</v>
      </c>
      <c r="B264" s="132" t="s">
        <v>370</v>
      </c>
      <c r="C264" s="133" t="s">
        <v>762</v>
      </c>
      <c r="D264" s="134">
        <v>24700</v>
      </c>
      <c r="E264" s="135">
        <v>24602</v>
      </c>
      <c r="F264" s="136">
        <f t="shared" si="3"/>
        <v>98</v>
      </c>
    </row>
    <row r="265" spans="1:6" ht="67.5" x14ac:dyDescent="0.2">
      <c r="A265" s="131" t="s">
        <v>389</v>
      </c>
      <c r="B265" s="132" t="s">
        <v>370</v>
      </c>
      <c r="C265" s="133" t="s">
        <v>763</v>
      </c>
      <c r="D265" s="134">
        <v>24700</v>
      </c>
      <c r="E265" s="135">
        <v>24602</v>
      </c>
      <c r="F265" s="136">
        <f t="shared" si="3"/>
        <v>98</v>
      </c>
    </row>
    <row r="266" spans="1:6" x14ac:dyDescent="0.2">
      <c r="A266" s="131" t="s">
        <v>383</v>
      </c>
      <c r="B266" s="132" t="s">
        <v>370</v>
      </c>
      <c r="C266" s="133" t="s">
        <v>764</v>
      </c>
      <c r="D266" s="134">
        <v>24700</v>
      </c>
      <c r="E266" s="135">
        <v>24602</v>
      </c>
      <c r="F266" s="136">
        <f t="shared" si="3"/>
        <v>98</v>
      </c>
    </row>
    <row r="267" spans="1:6" x14ac:dyDescent="0.2">
      <c r="A267" s="119" t="s">
        <v>765</v>
      </c>
      <c r="B267" s="120" t="s">
        <v>370</v>
      </c>
      <c r="C267" s="121" t="s">
        <v>766</v>
      </c>
      <c r="D267" s="122">
        <v>42500000</v>
      </c>
      <c r="E267" s="123">
        <f>E268+E291</f>
        <v>15149468.760000002</v>
      </c>
      <c r="F267" s="124">
        <f t="shared" si="3"/>
        <v>27350531.239999998</v>
      </c>
    </row>
    <row r="268" spans="1:6" x14ac:dyDescent="0.2">
      <c r="A268" s="131" t="s">
        <v>767</v>
      </c>
      <c r="B268" s="132" t="s">
        <v>370</v>
      </c>
      <c r="C268" s="133" t="s">
        <v>768</v>
      </c>
      <c r="D268" s="134">
        <v>42476000</v>
      </c>
      <c r="E268" s="135">
        <f>E269+E285</f>
        <v>15137468.760000002</v>
      </c>
      <c r="F268" s="136">
        <f t="shared" si="3"/>
        <v>27338531.239999998</v>
      </c>
    </row>
    <row r="269" spans="1:6" ht="22.5" x14ac:dyDescent="0.2">
      <c r="A269" s="131" t="s">
        <v>769</v>
      </c>
      <c r="B269" s="132" t="s">
        <v>370</v>
      </c>
      <c r="C269" s="133" t="s">
        <v>770</v>
      </c>
      <c r="D269" s="134">
        <v>42469000</v>
      </c>
      <c r="E269" s="135">
        <f>E270+E274+E282</f>
        <v>15130733.510000002</v>
      </c>
      <c r="F269" s="136">
        <f t="shared" si="3"/>
        <v>27338266.489999998</v>
      </c>
    </row>
    <row r="270" spans="1:6" ht="33.75" x14ac:dyDescent="0.2">
      <c r="A270" s="131" t="s">
        <v>771</v>
      </c>
      <c r="B270" s="132" t="s">
        <v>370</v>
      </c>
      <c r="C270" s="133" t="s">
        <v>772</v>
      </c>
      <c r="D270" s="134">
        <v>9658600</v>
      </c>
      <c r="E270" s="135">
        <v>4350642.03</v>
      </c>
      <c r="F270" s="136">
        <f t="shared" si="3"/>
        <v>5307957.97</v>
      </c>
    </row>
    <row r="271" spans="1:6" ht="90" x14ac:dyDescent="0.2">
      <c r="A271" s="137" t="s">
        <v>773</v>
      </c>
      <c r="B271" s="132" t="s">
        <v>370</v>
      </c>
      <c r="C271" s="133" t="s">
        <v>774</v>
      </c>
      <c r="D271" s="134">
        <v>9658600</v>
      </c>
      <c r="E271" s="135">
        <v>4350642.03</v>
      </c>
      <c r="F271" s="136">
        <f t="shared" ref="F271:F312" si="4">IF(OR(D271="-",IF(E271="-",0,E271)&gt;=IF(D271="-",0,D271)),"-",IF(D271="-",0,D271)-IF(E271="-",0,E271))</f>
        <v>5307957.97</v>
      </c>
    </row>
    <row r="272" spans="1:6" ht="45" x14ac:dyDescent="0.2">
      <c r="A272" s="131" t="s">
        <v>716</v>
      </c>
      <c r="B272" s="132" t="s">
        <v>370</v>
      </c>
      <c r="C272" s="133" t="s">
        <v>775</v>
      </c>
      <c r="D272" s="134">
        <v>8620000</v>
      </c>
      <c r="E272" s="135">
        <v>4350642.03</v>
      </c>
      <c r="F272" s="136">
        <f t="shared" si="4"/>
        <v>4269357.97</v>
      </c>
    </row>
    <row r="273" spans="1:6" x14ac:dyDescent="0.2">
      <c r="A273" s="131" t="s">
        <v>718</v>
      </c>
      <c r="B273" s="132" t="s">
        <v>370</v>
      </c>
      <c r="C273" s="133" t="s">
        <v>776</v>
      </c>
      <c r="D273" s="134">
        <v>1038600</v>
      </c>
      <c r="E273" s="135" t="s">
        <v>40</v>
      </c>
      <c r="F273" s="136">
        <f t="shared" si="4"/>
        <v>1038600</v>
      </c>
    </row>
    <row r="274" spans="1:6" x14ac:dyDescent="0.2">
      <c r="A274" s="131" t="s">
        <v>777</v>
      </c>
      <c r="B274" s="132" t="s">
        <v>370</v>
      </c>
      <c r="C274" s="133" t="s">
        <v>778</v>
      </c>
      <c r="D274" s="134">
        <v>32597500</v>
      </c>
      <c r="E274" s="135">
        <f>E275+E278+E280</f>
        <v>10768004.48</v>
      </c>
      <c r="F274" s="136">
        <f t="shared" si="4"/>
        <v>21829495.52</v>
      </c>
    </row>
    <row r="275" spans="1:6" ht="67.5" x14ac:dyDescent="0.2">
      <c r="A275" s="137" t="s">
        <v>779</v>
      </c>
      <c r="B275" s="132" t="s">
        <v>370</v>
      </c>
      <c r="C275" s="133" t="s">
        <v>780</v>
      </c>
      <c r="D275" s="134">
        <v>23575500</v>
      </c>
      <c r="E275" s="135">
        <f>E276+E277</f>
        <v>7334504.4799999995</v>
      </c>
      <c r="F275" s="136">
        <f t="shared" si="4"/>
        <v>16240995.52</v>
      </c>
    </row>
    <row r="276" spans="1:6" ht="45" x14ac:dyDescent="0.2">
      <c r="A276" s="131" t="s">
        <v>716</v>
      </c>
      <c r="B276" s="132" t="s">
        <v>370</v>
      </c>
      <c r="C276" s="133" t="s">
        <v>781</v>
      </c>
      <c r="D276" s="134">
        <v>19739200</v>
      </c>
      <c r="E276" s="135">
        <v>7280102.1299999999</v>
      </c>
      <c r="F276" s="136">
        <f t="shared" si="4"/>
        <v>12459097.870000001</v>
      </c>
    </row>
    <row r="277" spans="1:6" x14ac:dyDescent="0.2">
      <c r="A277" s="131" t="s">
        <v>718</v>
      </c>
      <c r="B277" s="132" t="s">
        <v>370</v>
      </c>
      <c r="C277" s="133" t="s">
        <v>782</v>
      </c>
      <c r="D277" s="134">
        <v>3836300</v>
      </c>
      <c r="E277" s="135">
        <v>54402.35</v>
      </c>
      <c r="F277" s="136">
        <f t="shared" si="4"/>
        <v>3781897.65</v>
      </c>
    </row>
    <row r="278" spans="1:6" ht="78.75" x14ac:dyDescent="0.2">
      <c r="A278" s="137" t="s">
        <v>783</v>
      </c>
      <c r="B278" s="132" t="s">
        <v>370</v>
      </c>
      <c r="C278" s="133" t="s">
        <v>784</v>
      </c>
      <c r="D278" s="134">
        <v>7046900</v>
      </c>
      <c r="E278" s="135">
        <f>E279</f>
        <v>2936500</v>
      </c>
      <c r="F278" s="136">
        <f t="shared" si="4"/>
        <v>4110400</v>
      </c>
    </row>
    <row r="279" spans="1:6" x14ac:dyDescent="0.2">
      <c r="A279" s="131" t="s">
        <v>118</v>
      </c>
      <c r="B279" s="132" t="s">
        <v>370</v>
      </c>
      <c r="C279" s="133" t="s">
        <v>785</v>
      </c>
      <c r="D279" s="134">
        <v>7046900</v>
      </c>
      <c r="E279" s="135">
        <v>2936500</v>
      </c>
      <c r="F279" s="136">
        <f t="shared" si="4"/>
        <v>4110400</v>
      </c>
    </row>
    <row r="280" spans="1:6" ht="67.5" x14ac:dyDescent="0.2">
      <c r="A280" s="137" t="s">
        <v>786</v>
      </c>
      <c r="B280" s="132" t="s">
        <v>370</v>
      </c>
      <c r="C280" s="133" t="s">
        <v>787</v>
      </c>
      <c r="D280" s="134">
        <v>1975100</v>
      </c>
      <c r="E280" s="135">
        <f>E281</f>
        <v>497000</v>
      </c>
      <c r="F280" s="136">
        <f t="shared" si="4"/>
        <v>1478100</v>
      </c>
    </row>
    <row r="281" spans="1:6" x14ac:dyDescent="0.2">
      <c r="A281" s="131" t="s">
        <v>718</v>
      </c>
      <c r="B281" s="132" t="s">
        <v>370</v>
      </c>
      <c r="C281" s="133" t="s">
        <v>788</v>
      </c>
      <c r="D281" s="134">
        <v>1975100</v>
      </c>
      <c r="E281" s="135">
        <v>497000</v>
      </c>
      <c r="F281" s="136">
        <f t="shared" si="4"/>
        <v>1478100</v>
      </c>
    </row>
    <row r="282" spans="1:6" x14ac:dyDescent="0.2">
      <c r="A282" s="131" t="s">
        <v>789</v>
      </c>
      <c r="B282" s="132" t="s">
        <v>370</v>
      </c>
      <c r="C282" s="133" t="s">
        <v>790</v>
      </c>
      <c r="D282" s="134">
        <v>212900</v>
      </c>
      <c r="E282" s="135">
        <f>E283</f>
        <v>12087</v>
      </c>
      <c r="F282" s="136">
        <f t="shared" si="4"/>
        <v>200813</v>
      </c>
    </row>
    <row r="283" spans="1:6" ht="67.5" x14ac:dyDescent="0.2">
      <c r="A283" s="137" t="s">
        <v>791</v>
      </c>
      <c r="B283" s="132" t="s">
        <v>370</v>
      </c>
      <c r="C283" s="133" t="s">
        <v>792</v>
      </c>
      <c r="D283" s="134">
        <v>212900</v>
      </c>
      <c r="E283" s="135">
        <f>E284</f>
        <v>12087</v>
      </c>
      <c r="F283" s="136">
        <f t="shared" si="4"/>
        <v>200813</v>
      </c>
    </row>
    <row r="284" spans="1:6" ht="45" x14ac:dyDescent="0.2">
      <c r="A284" s="131" t="s">
        <v>716</v>
      </c>
      <c r="B284" s="132" t="s">
        <v>370</v>
      </c>
      <c r="C284" s="133" t="s">
        <v>793</v>
      </c>
      <c r="D284" s="134">
        <v>212900</v>
      </c>
      <c r="E284" s="135">
        <v>12087</v>
      </c>
      <c r="F284" s="136">
        <f t="shared" si="4"/>
        <v>200813</v>
      </c>
    </row>
    <row r="285" spans="1:6" ht="22.5" x14ac:dyDescent="0.2">
      <c r="A285" s="131" t="s">
        <v>442</v>
      </c>
      <c r="B285" s="132" t="s">
        <v>370</v>
      </c>
      <c r="C285" s="133" t="s">
        <v>794</v>
      </c>
      <c r="D285" s="134">
        <v>7000</v>
      </c>
      <c r="E285" s="135">
        <f>E286</f>
        <v>6735.25</v>
      </c>
      <c r="F285" s="136">
        <f t="shared" si="4"/>
        <v>264.75</v>
      </c>
    </row>
    <row r="286" spans="1:6" x14ac:dyDescent="0.2">
      <c r="A286" s="131" t="s">
        <v>444</v>
      </c>
      <c r="B286" s="132" t="s">
        <v>370</v>
      </c>
      <c r="C286" s="133" t="s">
        <v>795</v>
      </c>
      <c r="D286" s="134">
        <v>7000</v>
      </c>
      <c r="E286" s="135">
        <f>E287+E289</f>
        <v>6735.25</v>
      </c>
      <c r="F286" s="136">
        <f t="shared" si="4"/>
        <v>264.75</v>
      </c>
    </row>
    <row r="287" spans="1:6" ht="45" x14ac:dyDescent="0.2">
      <c r="A287" s="131" t="s">
        <v>446</v>
      </c>
      <c r="B287" s="132" t="s">
        <v>370</v>
      </c>
      <c r="C287" s="133" t="s">
        <v>796</v>
      </c>
      <c r="D287" s="134">
        <v>2400</v>
      </c>
      <c r="E287" s="135">
        <f>E288</f>
        <v>2245.9499999999998</v>
      </c>
      <c r="F287" s="136">
        <f t="shared" si="4"/>
        <v>154.05000000000018</v>
      </c>
    </row>
    <row r="288" spans="1:6" x14ac:dyDescent="0.2">
      <c r="A288" s="131" t="s">
        <v>718</v>
      </c>
      <c r="B288" s="132" t="s">
        <v>370</v>
      </c>
      <c r="C288" s="133" t="s">
        <v>797</v>
      </c>
      <c r="D288" s="134">
        <v>2400</v>
      </c>
      <c r="E288" s="135">
        <v>2245.9499999999998</v>
      </c>
      <c r="F288" s="136">
        <f t="shared" si="4"/>
        <v>154.05000000000018</v>
      </c>
    </row>
    <row r="289" spans="1:6" ht="56.25" x14ac:dyDescent="0.2">
      <c r="A289" s="131" t="s">
        <v>466</v>
      </c>
      <c r="B289" s="132" t="s">
        <v>370</v>
      </c>
      <c r="C289" s="133" t="s">
        <v>798</v>
      </c>
      <c r="D289" s="134">
        <v>4600</v>
      </c>
      <c r="E289" s="135">
        <f>E290</f>
        <v>4489.3</v>
      </c>
      <c r="F289" s="136">
        <f t="shared" si="4"/>
        <v>110.69999999999982</v>
      </c>
    </row>
    <row r="290" spans="1:6" x14ac:dyDescent="0.2">
      <c r="A290" s="131" t="s">
        <v>718</v>
      </c>
      <c r="B290" s="132" t="s">
        <v>370</v>
      </c>
      <c r="C290" s="133" t="s">
        <v>799</v>
      </c>
      <c r="D290" s="134">
        <v>4600</v>
      </c>
      <c r="E290" s="135">
        <v>4489.3</v>
      </c>
      <c r="F290" s="136">
        <f t="shared" si="4"/>
        <v>110.69999999999982</v>
      </c>
    </row>
    <row r="291" spans="1:6" x14ac:dyDescent="0.2">
      <c r="A291" s="131" t="s">
        <v>800</v>
      </c>
      <c r="B291" s="132" t="s">
        <v>370</v>
      </c>
      <c r="C291" s="133" t="s">
        <v>801</v>
      </c>
      <c r="D291" s="134">
        <v>24000</v>
      </c>
      <c r="E291" s="135">
        <v>12000</v>
      </c>
      <c r="F291" s="136">
        <f t="shared" si="4"/>
        <v>12000</v>
      </c>
    </row>
    <row r="292" spans="1:6" ht="22.5" x14ac:dyDescent="0.2">
      <c r="A292" s="131" t="s">
        <v>769</v>
      </c>
      <c r="B292" s="132" t="s">
        <v>370</v>
      </c>
      <c r="C292" s="133" t="s">
        <v>802</v>
      </c>
      <c r="D292" s="134">
        <v>24000</v>
      </c>
      <c r="E292" s="135">
        <v>12000</v>
      </c>
      <c r="F292" s="136">
        <f t="shared" si="4"/>
        <v>12000</v>
      </c>
    </row>
    <row r="293" spans="1:6" x14ac:dyDescent="0.2">
      <c r="A293" s="131" t="s">
        <v>777</v>
      </c>
      <c r="B293" s="132" t="s">
        <v>370</v>
      </c>
      <c r="C293" s="133" t="s">
        <v>803</v>
      </c>
      <c r="D293" s="134">
        <v>24000</v>
      </c>
      <c r="E293" s="135">
        <v>12000</v>
      </c>
      <c r="F293" s="136">
        <f t="shared" si="4"/>
        <v>12000</v>
      </c>
    </row>
    <row r="294" spans="1:6" ht="45" x14ac:dyDescent="0.2">
      <c r="A294" s="131" t="s">
        <v>804</v>
      </c>
      <c r="B294" s="132" t="s">
        <v>370</v>
      </c>
      <c r="C294" s="133" t="s">
        <v>805</v>
      </c>
      <c r="D294" s="134">
        <v>24000</v>
      </c>
      <c r="E294" s="135">
        <v>12000</v>
      </c>
      <c r="F294" s="136">
        <f t="shared" si="4"/>
        <v>12000</v>
      </c>
    </row>
    <row r="295" spans="1:6" x14ac:dyDescent="0.2">
      <c r="A295" s="131" t="s">
        <v>383</v>
      </c>
      <c r="B295" s="132" t="s">
        <v>370</v>
      </c>
      <c r="C295" s="133" t="s">
        <v>806</v>
      </c>
      <c r="D295" s="134">
        <v>24000</v>
      </c>
      <c r="E295" s="135">
        <v>12000</v>
      </c>
      <c r="F295" s="136">
        <f t="shared" si="4"/>
        <v>12000</v>
      </c>
    </row>
    <row r="296" spans="1:6" x14ac:dyDescent="0.2">
      <c r="A296" s="119" t="s">
        <v>807</v>
      </c>
      <c r="B296" s="120" t="s">
        <v>370</v>
      </c>
      <c r="C296" s="121" t="s">
        <v>808</v>
      </c>
      <c r="D296" s="122">
        <v>813200</v>
      </c>
      <c r="E296" s="123">
        <f>E297+E302</f>
        <v>443861.04000000004</v>
      </c>
      <c r="F296" s="124">
        <f t="shared" si="4"/>
        <v>369338.95999999996</v>
      </c>
    </row>
    <row r="297" spans="1:6" x14ac:dyDescent="0.2">
      <c r="A297" s="131" t="s">
        <v>809</v>
      </c>
      <c r="B297" s="132" t="s">
        <v>370</v>
      </c>
      <c r="C297" s="133" t="s">
        <v>810</v>
      </c>
      <c r="D297" s="134">
        <v>601900</v>
      </c>
      <c r="E297" s="135">
        <f>E298</f>
        <v>255683.04</v>
      </c>
      <c r="F297" s="136">
        <f t="shared" si="4"/>
        <v>346216.95999999996</v>
      </c>
    </row>
    <row r="298" spans="1:6" ht="22.5" x14ac:dyDescent="0.2">
      <c r="A298" s="131" t="s">
        <v>811</v>
      </c>
      <c r="B298" s="132" t="s">
        <v>370</v>
      </c>
      <c r="C298" s="133" t="s">
        <v>812</v>
      </c>
      <c r="D298" s="134">
        <v>601900</v>
      </c>
      <c r="E298" s="135">
        <f>E299</f>
        <v>255683.04</v>
      </c>
      <c r="F298" s="136">
        <f t="shared" si="4"/>
        <v>346216.95999999996</v>
      </c>
    </row>
    <row r="299" spans="1:6" ht="45" x14ac:dyDescent="0.2">
      <c r="A299" s="131" t="s">
        <v>813</v>
      </c>
      <c r="B299" s="132" t="s">
        <v>370</v>
      </c>
      <c r="C299" s="133" t="s">
        <v>814</v>
      </c>
      <c r="D299" s="134">
        <v>601900</v>
      </c>
      <c r="E299" s="135">
        <f>E300</f>
        <v>255683.04</v>
      </c>
      <c r="F299" s="136">
        <f t="shared" si="4"/>
        <v>346216.95999999996</v>
      </c>
    </row>
    <row r="300" spans="1:6" ht="90" x14ac:dyDescent="0.2">
      <c r="A300" s="137" t="s">
        <v>815</v>
      </c>
      <c r="B300" s="132" t="s">
        <v>370</v>
      </c>
      <c r="C300" s="133" t="s">
        <v>816</v>
      </c>
      <c r="D300" s="134">
        <v>601900</v>
      </c>
      <c r="E300" s="135">
        <f>E301</f>
        <v>255683.04</v>
      </c>
      <c r="F300" s="136">
        <f t="shared" si="4"/>
        <v>346216.95999999996</v>
      </c>
    </row>
    <row r="301" spans="1:6" x14ac:dyDescent="0.2">
      <c r="A301" s="131" t="s">
        <v>817</v>
      </c>
      <c r="B301" s="132" t="s">
        <v>370</v>
      </c>
      <c r="C301" s="133" t="s">
        <v>818</v>
      </c>
      <c r="D301" s="134">
        <v>601900</v>
      </c>
      <c r="E301" s="135">
        <v>255683.04</v>
      </c>
      <c r="F301" s="136">
        <f t="shared" si="4"/>
        <v>346216.95999999996</v>
      </c>
    </row>
    <row r="302" spans="1:6" x14ac:dyDescent="0.2">
      <c r="A302" s="131" t="s">
        <v>819</v>
      </c>
      <c r="B302" s="132" t="s">
        <v>370</v>
      </c>
      <c r="C302" s="133" t="s">
        <v>820</v>
      </c>
      <c r="D302" s="134">
        <v>211300</v>
      </c>
      <c r="E302" s="135">
        <f>E303</f>
        <v>188178</v>
      </c>
      <c r="F302" s="136">
        <f t="shared" si="4"/>
        <v>23122</v>
      </c>
    </row>
    <row r="303" spans="1:6" ht="22.5" x14ac:dyDescent="0.2">
      <c r="A303" s="131" t="s">
        <v>442</v>
      </c>
      <c r="B303" s="132" t="s">
        <v>370</v>
      </c>
      <c r="C303" s="133" t="s">
        <v>821</v>
      </c>
      <c r="D303" s="134">
        <v>211300</v>
      </c>
      <c r="E303" s="135">
        <f>E304</f>
        <v>188178</v>
      </c>
      <c r="F303" s="136">
        <f t="shared" si="4"/>
        <v>23122</v>
      </c>
    </row>
    <row r="304" spans="1:6" x14ac:dyDescent="0.2">
      <c r="A304" s="131" t="s">
        <v>444</v>
      </c>
      <c r="B304" s="132" t="s">
        <v>370</v>
      </c>
      <c r="C304" s="133" t="s">
        <v>822</v>
      </c>
      <c r="D304" s="134">
        <v>211300</v>
      </c>
      <c r="E304" s="135">
        <f>E305</f>
        <v>188178</v>
      </c>
      <c r="F304" s="136">
        <f t="shared" si="4"/>
        <v>23122</v>
      </c>
    </row>
    <row r="305" spans="1:6" ht="56.25" x14ac:dyDescent="0.2">
      <c r="A305" s="131" t="s">
        <v>466</v>
      </c>
      <c r="B305" s="132" t="s">
        <v>370</v>
      </c>
      <c r="C305" s="133" t="s">
        <v>823</v>
      </c>
      <c r="D305" s="134">
        <v>211300</v>
      </c>
      <c r="E305" s="135">
        <f>E306</f>
        <v>188178</v>
      </c>
      <c r="F305" s="136">
        <f t="shared" si="4"/>
        <v>23122</v>
      </c>
    </row>
    <row r="306" spans="1:6" ht="22.5" x14ac:dyDescent="0.2">
      <c r="A306" s="131" t="s">
        <v>824</v>
      </c>
      <c r="B306" s="132" t="s">
        <v>370</v>
      </c>
      <c r="C306" s="133" t="s">
        <v>825</v>
      </c>
      <c r="D306" s="134">
        <v>211300</v>
      </c>
      <c r="E306" s="135">
        <v>188178</v>
      </c>
      <c r="F306" s="136">
        <f t="shared" si="4"/>
        <v>23122</v>
      </c>
    </row>
    <row r="307" spans="1:6" x14ac:dyDescent="0.2">
      <c r="A307" s="119" t="s">
        <v>826</v>
      </c>
      <c r="B307" s="120" t="s">
        <v>370</v>
      </c>
      <c r="C307" s="121" t="s">
        <v>827</v>
      </c>
      <c r="D307" s="122">
        <v>467000</v>
      </c>
      <c r="E307" s="123">
        <f>E308</f>
        <v>194500</v>
      </c>
      <c r="F307" s="124">
        <f t="shared" si="4"/>
        <v>272500</v>
      </c>
    </row>
    <row r="308" spans="1:6" x14ac:dyDescent="0.2">
      <c r="A308" s="131" t="s">
        <v>828</v>
      </c>
      <c r="B308" s="132" t="s">
        <v>370</v>
      </c>
      <c r="C308" s="133" t="s">
        <v>829</v>
      </c>
      <c r="D308" s="134">
        <v>467000</v>
      </c>
      <c r="E308" s="135">
        <f>E309</f>
        <v>194500</v>
      </c>
      <c r="F308" s="136">
        <f t="shared" si="4"/>
        <v>272500</v>
      </c>
    </row>
    <row r="309" spans="1:6" ht="22.5" x14ac:dyDescent="0.2">
      <c r="A309" s="131" t="s">
        <v>769</v>
      </c>
      <c r="B309" s="132" t="s">
        <v>370</v>
      </c>
      <c r="C309" s="133" t="s">
        <v>830</v>
      </c>
      <c r="D309" s="134">
        <v>467000</v>
      </c>
      <c r="E309" s="135">
        <f>E310</f>
        <v>194500</v>
      </c>
      <c r="F309" s="136">
        <f t="shared" si="4"/>
        <v>272500</v>
      </c>
    </row>
    <row r="310" spans="1:6" x14ac:dyDescent="0.2">
      <c r="A310" s="131" t="s">
        <v>831</v>
      </c>
      <c r="B310" s="132" t="s">
        <v>370</v>
      </c>
      <c r="C310" s="133" t="s">
        <v>832</v>
      </c>
      <c r="D310" s="134">
        <v>467000</v>
      </c>
      <c r="E310" s="135">
        <f>E311</f>
        <v>194500</v>
      </c>
      <c r="F310" s="136">
        <f t="shared" si="4"/>
        <v>272500</v>
      </c>
    </row>
    <row r="311" spans="1:6" ht="112.5" x14ac:dyDescent="0.2">
      <c r="A311" s="137" t="s">
        <v>833</v>
      </c>
      <c r="B311" s="132" t="s">
        <v>370</v>
      </c>
      <c r="C311" s="133" t="s">
        <v>834</v>
      </c>
      <c r="D311" s="134">
        <v>467000</v>
      </c>
      <c r="E311" s="135">
        <f>E312</f>
        <v>194500</v>
      </c>
      <c r="F311" s="136">
        <f t="shared" si="4"/>
        <v>272500</v>
      </c>
    </row>
    <row r="312" spans="1:6" ht="13.5" thickBot="1" x14ac:dyDescent="0.25">
      <c r="A312" s="131" t="s">
        <v>118</v>
      </c>
      <c r="B312" s="132" t="s">
        <v>370</v>
      </c>
      <c r="C312" s="133" t="s">
        <v>835</v>
      </c>
      <c r="D312" s="134">
        <v>467000</v>
      </c>
      <c r="E312" s="135">
        <v>194500</v>
      </c>
      <c r="F312" s="136">
        <f t="shared" si="4"/>
        <v>272500</v>
      </c>
    </row>
    <row r="313" spans="1:6" ht="9" customHeight="1" thickBot="1" x14ac:dyDescent="0.25">
      <c r="A313" s="138"/>
      <c r="B313" s="139"/>
      <c r="C313" s="140"/>
      <c r="D313" s="141"/>
      <c r="E313" s="139"/>
      <c r="F313" s="139"/>
    </row>
    <row r="314" spans="1:6" ht="13.5" customHeight="1" thickBot="1" x14ac:dyDescent="0.25">
      <c r="A314" s="142" t="s">
        <v>836</v>
      </c>
      <c r="B314" s="143" t="s">
        <v>837</v>
      </c>
      <c r="C314" s="144" t="s">
        <v>371</v>
      </c>
      <c r="D314" s="145">
        <v>-29827700</v>
      </c>
      <c r="E314" s="145">
        <v>-2408022.33</v>
      </c>
      <c r="F314" s="146" t="s">
        <v>838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2"/>
  <sheetViews>
    <sheetView workbookViewId="0">
      <selection activeCell="AI29" sqref="AI29:AY29"/>
    </sheetView>
  </sheetViews>
  <sheetFormatPr defaultColWidth="0.85546875" defaultRowHeight="12" x14ac:dyDescent="0.2"/>
  <cols>
    <col min="1" max="13" width="0.85546875" style="147" customWidth="1"/>
    <col min="14" max="14" width="1.7109375" style="147" customWidth="1"/>
    <col min="15" max="23" width="0.85546875" style="147" customWidth="1"/>
    <col min="24" max="24" width="6.85546875" style="147" customWidth="1"/>
    <col min="25" max="27" width="0.85546875" style="147" customWidth="1"/>
    <col min="28" max="28" width="6.85546875" style="147" customWidth="1"/>
    <col min="29" max="50" width="0.85546875" style="147" customWidth="1"/>
    <col min="51" max="51" width="7.7109375" style="147" customWidth="1"/>
    <col min="52" max="73" width="0.85546875" style="147" customWidth="1"/>
    <col min="74" max="74" width="3.7109375" style="147" customWidth="1"/>
    <col min="75" max="91" width="0.85546875" style="147" customWidth="1"/>
    <col min="92" max="92" width="5.7109375" style="147" customWidth="1"/>
    <col min="93" max="109" width="0.85546875" style="147" customWidth="1"/>
    <col min="110" max="110" width="8.5703125" style="147" customWidth="1"/>
    <col min="111" max="111" width="30.140625" style="147" customWidth="1"/>
    <col min="112" max="112" width="6" style="147" customWidth="1"/>
    <col min="113" max="16384" width="0.85546875" style="147"/>
  </cols>
  <sheetData>
    <row r="1" spans="1:112" x14ac:dyDescent="0.2">
      <c r="CU1" s="148" t="s">
        <v>839</v>
      </c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</row>
    <row r="2" spans="1:112" s="150" customFormat="1" ht="15" x14ac:dyDescent="0.2">
      <c r="A2" s="149" t="s">
        <v>840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49"/>
      <c r="CH2" s="149"/>
      <c r="CI2" s="149"/>
      <c r="CJ2" s="149"/>
      <c r="CK2" s="149"/>
      <c r="CL2" s="149"/>
      <c r="CM2" s="149"/>
      <c r="CN2" s="149"/>
      <c r="CO2" s="149"/>
      <c r="CP2" s="149"/>
      <c r="CQ2" s="149"/>
      <c r="CR2" s="149"/>
      <c r="CS2" s="149"/>
      <c r="CT2" s="149"/>
      <c r="CU2" s="149"/>
      <c r="CV2" s="149"/>
      <c r="CW2" s="149"/>
      <c r="CX2" s="149"/>
      <c r="CY2" s="149"/>
      <c r="CZ2" s="149"/>
      <c r="DA2" s="149"/>
      <c r="DB2" s="149"/>
      <c r="DC2" s="149"/>
      <c r="DD2" s="149"/>
      <c r="DE2" s="149"/>
      <c r="DF2" s="149"/>
    </row>
    <row r="3" spans="1:112" x14ac:dyDescent="0.2">
      <c r="A3" s="151" t="s">
        <v>841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 t="s">
        <v>842</v>
      </c>
      <c r="AD3" s="151"/>
      <c r="AE3" s="151"/>
      <c r="AF3" s="151"/>
      <c r="AG3" s="151"/>
      <c r="AH3" s="151"/>
      <c r="AI3" s="151" t="s">
        <v>843</v>
      </c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 t="s">
        <v>844</v>
      </c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 t="s">
        <v>25</v>
      </c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 t="s">
        <v>26</v>
      </c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2"/>
    </row>
    <row r="4" spans="1:112" s="156" customFormat="1" ht="12" customHeight="1" x14ac:dyDescent="0.2">
      <c r="A4" s="153">
        <v>1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4">
        <v>2</v>
      </c>
      <c r="AD4" s="154"/>
      <c r="AE4" s="154"/>
      <c r="AF4" s="154"/>
      <c r="AG4" s="154"/>
      <c r="AH4" s="154"/>
      <c r="AI4" s="154">
        <v>3</v>
      </c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>
        <v>4</v>
      </c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4"/>
      <c r="BP4" s="154"/>
      <c r="BQ4" s="154"/>
      <c r="BR4" s="154"/>
      <c r="BS4" s="154"/>
      <c r="BT4" s="154"/>
      <c r="BU4" s="154"/>
      <c r="BV4" s="154"/>
      <c r="BW4" s="154">
        <v>5</v>
      </c>
      <c r="BX4" s="154"/>
      <c r="BY4" s="154"/>
      <c r="BZ4" s="154"/>
      <c r="CA4" s="154"/>
      <c r="CB4" s="154"/>
      <c r="CC4" s="154"/>
      <c r="CD4" s="154"/>
      <c r="CE4" s="154"/>
      <c r="CF4" s="154"/>
      <c r="CG4" s="154"/>
      <c r="CH4" s="154"/>
      <c r="CI4" s="154"/>
      <c r="CJ4" s="154"/>
      <c r="CK4" s="154"/>
      <c r="CL4" s="154"/>
      <c r="CM4" s="154"/>
      <c r="CN4" s="154"/>
      <c r="CO4" s="153">
        <v>6</v>
      </c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5"/>
      <c r="DH4" s="155"/>
    </row>
    <row r="5" spans="1:112" x14ac:dyDescent="0.2">
      <c r="A5" s="157" t="s">
        <v>845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9" t="s">
        <v>846</v>
      </c>
      <c r="AD5" s="159"/>
      <c r="AE5" s="159"/>
      <c r="AF5" s="159"/>
      <c r="AG5" s="159"/>
      <c r="AH5" s="159"/>
      <c r="AI5" s="159" t="s">
        <v>847</v>
      </c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60">
        <f>AZ24</f>
        <v>29827700</v>
      </c>
      <c r="BA5" s="160"/>
      <c r="BB5" s="160"/>
      <c r="BC5" s="160"/>
      <c r="BD5" s="160"/>
      <c r="BE5" s="160"/>
      <c r="BF5" s="160"/>
      <c r="BG5" s="160"/>
      <c r="BH5" s="160"/>
      <c r="BI5" s="160"/>
      <c r="BJ5" s="160"/>
      <c r="BK5" s="160"/>
      <c r="BL5" s="160"/>
      <c r="BM5" s="160"/>
      <c r="BN5" s="160"/>
      <c r="BO5" s="160"/>
      <c r="BP5" s="160"/>
      <c r="BQ5" s="160"/>
      <c r="BR5" s="160"/>
      <c r="BS5" s="160"/>
      <c r="BT5" s="160"/>
      <c r="BU5" s="160"/>
      <c r="BV5" s="160"/>
      <c r="BW5" s="160">
        <f>BW24</f>
        <v>2408022.1300000101</v>
      </c>
      <c r="BX5" s="160"/>
      <c r="BY5" s="160"/>
      <c r="BZ5" s="160"/>
      <c r="CA5" s="160"/>
      <c r="CB5" s="160"/>
      <c r="CC5" s="160"/>
      <c r="CD5" s="160"/>
      <c r="CE5" s="160"/>
      <c r="CF5" s="160"/>
      <c r="CG5" s="160"/>
      <c r="CH5" s="160"/>
      <c r="CI5" s="160"/>
      <c r="CJ5" s="160"/>
      <c r="CK5" s="160"/>
      <c r="CL5" s="160"/>
      <c r="CM5" s="160"/>
      <c r="CN5" s="160"/>
      <c r="CO5" s="160">
        <f>AZ5-BW5</f>
        <v>27419677.86999999</v>
      </c>
      <c r="CP5" s="160"/>
      <c r="CQ5" s="160"/>
      <c r="CR5" s="160"/>
      <c r="CS5" s="160"/>
      <c r="CT5" s="160"/>
      <c r="CU5" s="160"/>
      <c r="CV5" s="160"/>
      <c r="CW5" s="160"/>
      <c r="CX5" s="160"/>
      <c r="CY5" s="160"/>
      <c r="CZ5" s="160"/>
      <c r="DA5" s="160"/>
      <c r="DB5" s="160"/>
      <c r="DC5" s="160"/>
      <c r="DD5" s="160"/>
      <c r="DE5" s="160"/>
      <c r="DF5" s="160"/>
      <c r="DG5" s="152"/>
      <c r="DH5" s="152"/>
    </row>
    <row r="6" spans="1:112" ht="12" customHeight="1" x14ac:dyDescent="0.2">
      <c r="A6" s="161" t="s">
        <v>33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59" t="s">
        <v>848</v>
      </c>
      <c r="AD6" s="159"/>
      <c r="AE6" s="159"/>
      <c r="AF6" s="159"/>
      <c r="AG6" s="159"/>
      <c r="AH6" s="159"/>
      <c r="AI6" s="159" t="s">
        <v>847</v>
      </c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0" t="s">
        <v>40</v>
      </c>
      <c r="BX6" s="160"/>
      <c r="BY6" s="160"/>
      <c r="BZ6" s="160"/>
      <c r="CA6" s="160"/>
      <c r="CB6" s="160"/>
      <c r="CC6" s="160"/>
      <c r="CD6" s="160"/>
      <c r="CE6" s="160"/>
      <c r="CF6" s="160"/>
      <c r="CG6" s="160"/>
      <c r="CH6" s="160"/>
      <c r="CI6" s="160"/>
      <c r="CJ6" s="160"/>
      <c r="CK6" s="160"/>
      <c r="CL6" s="160"/>
      <c r="CM6" s="160"/>
      <c r="CN6" s="160"/>
      <c r="CO6" s="160"/>
      <c r="CP6" s="160"/>
      <c r="CQ6" s="160"/>
      <c r="CR6" s="160"/>
      <c r="CS6" s="160"/>
      <c r="CT6" s="160"/>
      <c r="CU6" s="160"/>
      <c r="CV6" s="160"/>
      <c r="CW6" s="160"/>
      <c r="CX6" s="160"/>
      <c r="CY6" s="160"/>
      <c r="CZ6" s="160"/>
      <c r="DA6" s="160"/>
      <c r="DB6" s="160"/>
      <c r="DC6" s="160"/>
      <c r="DD6" s="160"/>
      <c r="DE6" s="160"/>
      <c r="DF6" s="160"/>
      <c r="DG6" s="152"/>
      <c r="DH6" s="152"/>
    </row>
    <row r="7" spans="1:112" x14ac:dyDescent="0.2">
      <c r="A7" s="164" t="s">
        <v>849</v>
      </c>
      <c r="B7" s="165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3"/>
      <c r="BP7" s="163"/>
      <c r="BQ7" s="163"/>
      <c r="BR7" s="163"/>
      <c r="BS7" s="163"/>
      <c r="BT7" s="163"/>
      <c r="BU7" s="163"/>
      <c r="BV7" s="163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160"/>
      <c r="DF7" s="160"/>
      <c r="DG7" s="152"/>
      <c r="DH7" s="152"/>
    </row>
    <row r="8" spans="1:112" ht="12" customHeight="1" x14ac:dyDescent="0.2">
      <c r="A8" s="166" t="s">
        <v>850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60" t="s">
        <v>40</v>
      </c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0"/>
      <c r="BU8" s="160"/>
      <c r="BV8" s="160"/>
      <c r="BW8" s="160" t="s">
        <v>40</v>
      </c>
      <c r="BX8" s="160"/>
      <c r="BY8" s="160"/>
      <c r="BZ8" s="160"/>
      <c r="CA8" s="160"/>
      <c r="CB8" s="160"/>
      <c r="CC8" s="160"/>
      <c r="CD8" s="160"/>
      <c r="CE8" s="160"/>
      <c r="CF8" s="160"/>
      <c r="CG8" s="160"/>
      <c r="CH8" s="160"/>
      <c r="CI8" s="160"/>
      <c r="CJ8" s="160"/>
      <c r="CK8" s="160"/>
      <c r="CL8" s="160"/>
      <c r="CM8" s="160"/>
      <c r="CN8" s="160"/>
      <c r="CO8" s="160" t="s">
        <v>40</v>
      </c>
      <c r="CP8" s="160"/>
      <c r="CQ8" s="160"/>
      <c r="CR8" s="160"/>
      <c r="CS8" s="160"/>
      <c r="CT8" s="160"/>
      <c r="CU8" s="160"/>
      <c r="CV8" s="160"/>
      <c r="CW8" s="160"/>
      <c r="CX8" s="160"/>
      <c r="CY8" s="160"/>
      <c r="CZ8" s="160"/>
      <c r="DA8" s="160"/>
      <c r="DB8" s="160"/>
      <c r="DC8" s="160"/>
      <c r="DD8" s="160"/>
      <c r="DE8" s="160"/>
      <c r="DF8" s="160"/>
      <c r="DG8" s="152"/>
      <c r="DH8" s="152"/>
    </row>
    <row r="9" spans="1:112" x14ac:dyDescent="0.2">
      <c r="A9" s="168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0"/>
      <c r="BP9" s="160"/>
      <c r="BQ9" s="160"/>
      <c r="BR9" s="160"/>
      <c r="BS9" s="160"/>
      <c r="BT9" s="160"/>
      <c r="BU9" s="160"/>
      <c r="BV9" s="160"/>
      <c r="BW9" s="160"/>
      <c r="BX9" s="160"/>
      <c r="BY9" s="160"/>
      <c r="BZ9" s="160"/>
      <c r="CA9" s="160"/>
      <c r="CB9" s="160"/>
      <c r="CC9" s="160"/>
      <c r="CD9" s="160"/>
      <c r="CE9" s="160"/>
      <c r="CF9" s="160"/>
      <c r="CG9" s="160"/>
      <c r="CH9" s="160"/>
      <c r="CI9" s="160"/>
      <c r="CJ9" s="160"/>
      <c r="CK9" s="160"/>
      <c r="CL9" s="160"/>
      <c r="CM9" s="160"/>
      <c r="CN9" s="160"/>
      <c r="CO9" s="160"/>
      <c r="CP9" s="160"/>
      <c r="CQ9" s="160"/>
      <c r="CR9" s="160"/>
      <c r="CS9" s="160"/>
      <c r="CT9" s="160"/>
      <c r="CU9" s="160"/>
      <c r="CV9" s="160"/>
      <c r="CW9" s="160"/>
      <c r="CX9" s="160"/>
      <c r="CY9" s="160"/>
      <c r="CZ9" s="160"/>
      <c r="DA9" s="160"/>
      <c r="DB9" s="160"/>
      <c r="DC9" s="160"/>
      <c r="DD9" s="160"/>
      <c r="DE9" s="160"/>
      <c r="DF9" s="160"/>
      <c r="DG9" s="152"/>
      <c r="DH9" s="152"/>
    </row>
    <row r="10" spans="1:112" x14ac:dyDescent="0.2">
      <c r="A10" s="170" t="s">
        <v>851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2"/>
      <c r="AC10" s="159" t="s">
        <v>848</v>
      </c>
      <c r="AD10" s="159"/>
      <c r="AE10" s="159"/>
      <c r="AF10" s="159"/>
      <c r="AG10" s="159"/>
      <c r="AH10" s="159"/>
      <c r="AI10" s="159" t="s">
        <v>852</v>
      </c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60" t="s">
        <v>40</v>
      </c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60"/>
      <c r="BL10" s="160"/>
      <c r="BM10" s="160"/>
      <c r="BN10" s="160"/>
      <c r="BO10" s="160"/>
      <c r="BP10" s="160"/>
      <c r="BQ10" s="160"/>
      <c r="BR10" s="160"/>
      <c r="BS10" s="160"/>
      <c r="BT10" s="160"/>
      <c r="BU10" s="160"/>
      <c r="BV10" s="160"/>
      <c r="BW10" s="160" t="s">
        <v>40</v>
      </c>
      <c r="BX10" s="160"/>
      <c r="BY10" s="160"/>
      <c r="BZ10" s="160"/>
      <c r="CA10" s="160"/>
      <c r="CB10" s="160"/>
      <c r="CC10" s="160"/>
      <c r="CD10" s="160"/>
      <c r="CE10" s="160"/>
      <c r="CF10" s="160"/>
      <c r="CG10" s="160"/>
      <c r="CH10" s="160"/>
      <c r="CI10" s="160"/>
      <c r="CJ10" s="160"/>
      <c r="CK10" s="160"/>
      <c r="CL10" s="160"/>
      <c r="CM10" s="160"/>
      <c r="CN10" s="160"/>
      <c r="CO10" s="160" t="s">
        <v>40</v>
      </c>
      <c r="CP10" s="160"/>
      <c r="CQ10" s="160"/>
      <c r="CR10" s="160"/>
      <c r="CS10" s="160"/>
      <c r="CT10" s="160"/>
      <c r="CU10" s="160"/>
      <c r="CV10" s="160"/>
      <c r="CW10" s="160"/>
      <c r="CX10" s="160"/>
      <c r="CY10" s="160"/>
      <c r="CZ10" s="160"/>
      <c r="DA10" s="160"/>
      <c r="DB10" s="160"/>
      <c r="DC10" s="160"/>
      <c r="DD10" s="160"/>
      <c r="DE10" s="160"/>
      <c r="DF10" s="160"/>
      <c r="DG10" s="152"/>
      <c r="DH10" s="152"/>
    </row>
    <row r="11" spans="1:112" x14ac:dyDescent="0.2">
      <c r="A11" s="173" t="s">
        <v>853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5"/>
      <c r="AC11" s="176" t="s">
        <v>848</v>
      </c>
      <c r="AD11" s="177"/>
      <c r="AE11" s="177"/>
      <c r="AF11" s="177"/>
      <c r="AG11" s="177"/>
      <c r="AH11" s="178"/>
      <c r="AI11" s="176" t="s">
        <v>854</v>
      </c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8"/>
      <c r="AZ11" s="179" t="s">
        <v>40</v>
      </c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1"/>
      <c r="BW11" s="160" t="s">
        <v>40</v>
      </c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  <c r="CO11" s="179" t="str">
        <f t="shared" ref="CO11:CO17" si="0">AZ11</f>
        <v>-</v>
      </c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1"/>
      <c r="DG11" s="152"/>
      <c r="DH11" s="152"/>
    </row>
    <row r="12" spans="1:112" x14ac:dyDescent="0.2">
      <c r="A12" s="173" t="s">
        <v>855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5"/>
      <c r="AC12" s="159" t="s">
        <v>848</v>
      </c>
      <c r="AD12" s="159"/>
      <c r="AE12" s="159"/>
      <c r="AF12" s="159"/>
      <c r="AG12" s="159"/>
      <c r="AH12" s="159"/>
      <c r="AI12" s="159" t="s">
        <v>856</v>
      </c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60" t="s">
        <v>40</v>
      </c>
      <c r="BA12" s="160"/>
      <c r="BB12" s="160"/>
      <c r="BC12" s="160"/>
      <c r="BD12" s="160"/>
      <c r="BE12" s="160"/>
      <c r="BF12" s="160"/>
      <c r="BG12" s="160"/>
      <c r="BH12" s="160"/>
      <c r="BI12" s="160"/>
      <c r="BJ12" s="160"/>
      <c r="BK12" s="160"/>
      <c r="BL12" s="160"/>
      <c r="BM12" s="160"/>
      <c r="BN12" s="160"/>
      <c r="BO12" s="160"/>
      <c r="BP12" s="160"/>
      <c r="BQ12" s="160"/>
      <c r="BR12" s="160"/>
      <c r="BS12" s="160"/>
      <c r="BT12" s="160"/>
      <c r="BU12" s="160"/>
      <c r="BV12" s="160"/>
      <c r="BW12" s="160" t="s">
        <v>40</v>
      </c>
      <c r="BX12" s="160"/>
      <c r="BY12" s="160"/>
      <c r="BZ12" s="160"/>
      <c r="CA12" s="160"/>
      <c r="CB12" s="160"/>
      <c r="CC12" s="160"/>
      <c r="CD12" s="160"/>
      <c r="CE12" s="160"/>
      <c r="CF12" s="160"/>
      <c r="CG12" s="160"/>
      <c r="CH12" s="160"/>
      <c r="CI12" s="160"/>
      <c r="CJ12" s="160"/>
      <c r="CK12" s="160"/>
      <c r="CL12" s="160"/>
      <c r="CM12" s="160"/>
      <c r="CN12" s="160"/>
      <c r="CO12" s="160" t="str">
        <f>AZ12</f>
        <v>-</v>
      </c>
      <c r="CP12" s="160"/>
      <c r="CQ12" s="160"/>
      <c r="CR12" s="160"/>
      <c r="CS12" s="160"/>
      <c r="CT12" s="160"/>
      <c r="CU12" s="160"/>
      <c r="CV12" s="160"/>
      <c r="CW12" s="160"/>
      <c r="CX12" s="160"/>
      <c r="CY12" s="160"/>
      <c r="CZ12" s="160"/>
      <c r="DA12" s="160"/>
      <c r="DB12" s="160"/>
      <c r="DC12" s="160"/>
      <c r="DD12" s="160"/>
      <c r="DE12" s="160"/>
      <c r="DF12" s="160"/>
      <c r="DG12" s="152"/>
      <c r="DH12" s="152"/>
    </row>
    <row r="13" spans="1:112" x14ac:dyDescent="0.2">
      <c r="A13" s="173" t="s">
        <v>857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5"/>
      <c r="AC13" s="182" t="s">
        <v>848</v>
      </c>
      <c r="AD13" s="183"/>
      <c r="AE13" s="183"/>
      <c r="AF13" s="183"/>
      <c r="AG13" s="183"/>
      <c r="AH13" s="184"/>
      <c r="AI13" s="176" t="s">
        <v>858</v>
      </c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8"/>
      <c r="AZ13" s="179" t="s">
        <v>40</v>
      </c>
      <c r="BA13" s="180"/>
      <c r="BB13" s="180"/>
      <c r="BC13" s="180"/>
      <c r="BD13" s="180"/>
      <c r="BE13" s="180"/>
      <c r="BF13" s="180"/>
      <c r="BG13" s="180"/>
      <c r="BH13" s="180"/>
      <c r="BI13" s="180"/>
      <c r="BJ13" s="180"/>
      <c r="BK13" s="180"/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1"/>
      <c r="BW13" s="160" t="s">
        <v>40</v>
      </c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 t="str">
        <f>AZ13</f>
        <v>-</v>
      </c>
      <c r="CP13" s="160"/>
      <c r="CQ13" s="160"/>
      <c r="CR13" s="160"/>
      <c r="CS13" s="160"/>
      <c r="CT13" s="160"/>
      <c r="CU13" s="160"/>
      <c r="CV13" s="160"/>
      <c r="CW13" s="160"/>
      <c r="CX13" s="160"/>
      <c r="CY13" s="160"/>
      <c r="CZ13" s="160"/>
      <c r="DA13" s="160"/>
      <c r="DB13" s="160"/>
      <c r="DC13" s="160"/>
      <c r="DD13" s="160"/>
      <c r="DE13" s="160"/>
      <c r="DF13" s="160"/>
      <c r="DG13" s="185"/>
      <c r="DH13" s="152"/>
    </row>
    <row r="14" spans="1:112" x14ac:dyDescent="0.2">
      <c r="A14" s="173" t="s">
        <v>859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5"/>
      <c r="AC14" s="159" t="s">
        <v>848</v>
      </c>
      <c r="AD14" s="159"/>
      <c r="AE14" s="159"/>
      <c r="AF14" s="159"/>
      <c r="AG14" s="159"/>
      <c r="AH14" s="159"/>
      <c r="AI14" s="159" t="s">
        <v>860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60" t="s">
        <v>40</v>
      </c>
      <c r="BA14" s="160"/>
      <c r="BB14" s="160"/>
      <c r="BC14" s="160"/>
      <c r="BD14" s="160"/>
      <c r="BE14" s="160"/>
      <c r="BF14" s="160"/>
      <c r="BG14" s="160"/>
      <c r="BH14" s="160"/>
      <c r="BI14" s="160"/>
      <c r="BJ14" s="160"/>
      <c r="BK14" s="160"/>
      <c r="BL14" s="160"/>
      <c r="BM14" s="160"/>
      <c r="BN14" s="160"/>
      <c r="BO14" s="160"/>
      <c r="BP14" s="160"/>
      <c r="BQ14" s="160"/>
      <c r="BR14" s="160"/>
      <c r="BS14" s="160"/>
      <c r="BT14" s="160"/>
      <c r="BU14" s="160"/>
      <c r="BV14" s="160"/>
      <c r="BW14" s="160" t="s">
        <v>40</v>
      </c>
      <c r="BX14" s="160"/>
      <c r="BY14" s="160"/>
      <c r="BZ14" s="160"/>
      <c r="CA14" s="160"/>
      <c r="CB14" s="160"/>
      <c r="CC14" s="160"/>
      <c r="CD14" s="160"/>
      <c r="CE14" s="160"/>
      <c r="CF14" s="160"/>
      <c r="CG14" s="160"/>
      <c r="CH14" s="160"/>
      <c r="CI14" s="160"/>
      <c r="CJ14" s="160"/>
      <c r="CK14" s="160"/>
      <c r="CL14" s="160"/>
      <c r="CM14" s="160"/>
      <c r="CN14" s="160"/>
      <c r="CO14" s="160" t="str">
        <f t="shared" si="0"/>
        <v>-</v>
      </c>
      <c r="CP14" s="160"/>
      <c r="CQ14" s="160"/>
      <c r="CR14" s="160"/>
      <c r="CS14" s="160"/>
      <c r="CT14" s="160"/>
      <c r="CU14" s="160"/>
      <c r="CV14" s="160"/>
      <c r="CW14" s="160"/>
      <c r="CX14" s="160"/>
      <c r="CY14" s="160"/>
      <c r="CZ14" s="160"/>
      <c r="DA14" s="160"/>
      <c r="DB14" s="160"/>
      <c r="DC14" s="160"/>
      <c r="DD14" s="160"/>
      <c r="DE14" s="160"/>
      <c r="DF14" s="160"/>
      <c r="DG14" s="152"/>
      <c r="DH14" s="152"/>
    </row>
    <row r="15" spans="1:112" x14ac:dyDescent="0.2">
      <c r="A15" s="170" t="s">
        <v>861</v>
      </c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2"/>
      <c r="AC15" s="159" t="s">
        <v>848</v>
      </c>
      <c r="AD15" s="159"/>
      <c r="AE15" s="159"/>
      <c r="AF15" s="159"/>
      <c r="AG15" s="159"/>
      <c r="AH15" s="159"/>
      <c r="AI15" s="186" t="s">
        <v>862</v>
      </c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63" t="s">
        <v>40</v>
      </c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3"/>
      <c r="BN15" s="163"/>
      <c r="BO15" s="163"/>
      <c r="BP15" s="163"/>
      <c r="BQ15" s="163"/>
      <c r="BR15" s="163"/>
      <c r="BS15" s="163"/>
      <c r="BT15" s="163"/>
      <c r="BU15" s="163"/>
      <c r="BV15" s="163"/>
      <c r="BW15" s="160" t="s">
        <v>40</v>
      </c>
      <c r="BX15" s="160"/>
      <c r="BY15" s="160"/>
      <c r="BZ15" s="160"/>
      <c r="CA15" s="160"/>
      <c r="CB15" s="160"/>
      <c r="CC15" s="160"/>
      <c r="CD15" s="160"/>
      <c r="CE15" s="160"/>
      <c r="CF15" s="160"/>
      <c r="CG15" s="160"/>
      <c r="CH15" s="160"/>
      <c r="CI15" s="160"/>
      <c r="CJ15" s="160"/>
      <c r="CK15" s="160"/>
      <c r="CL15" s="160"/>
      <c r="CM15" s="160"/>
      <c r="CN15" s="160"/>
      <c r="CO15" s="160" t="str">
        <f t="shared" si="0"/>
        <v>-</v>
      </c>
      <c r="CP15" s="160"/>
      <c r="CQ15" s="160"/>
      <c r="CR15" s="160"/>
      <c r="CS15" s="160"/>
      <c r="CT15" s="160"/>
      <c r="CU15" s="160"/>
      <c r="CV15" s="160"/>
      <c r="CW15" s="160"/>
      <c r="CX15" s="160"/>
      <c r="CY15" s="160"/>
      <c r="CZ15" s="160"/>
      <c r="DA15" s="160"/>
      <c r="DB15" s="160"/>
      <c r="DC15" s="160"/>
      <c r="DD15" s="160"/>
      <c r="DE15" s="160"/>
      <c r="DF15" s="160"/>
      <c r="DG15" s="152"/>
      <c r="DH15" s="152"/>
    </row>
    <row r="16" spans="1:112" x14ac:dyDescent="0.2">
      <c r="A16" s="173" t="s">
        <v>863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4"/>
      <c r="AB16" s="175"/>
      <c r="AC16" s="176" t="s">
        <v>848</v>
      </c>
      <c r="AD16" s="177"/>
      <c r="AE16" s="177"/>
      <c r="AF16" s="177"/>
      <c r="AG16" s="177"/>
      <c r="AH16" s="178"/>
      <c r="AI16" s="186" t="s">
        <v>864</v>
      </c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186"/>
      <c r="AW16" s="186"/>
      <c r="AX16" s="186"/>
      <c r="AY16" s="186"/>
      <c r="AZ16" s="187" t="s">
        <v>40</v>
      </c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8"/>
      <c r="BN16" s="188"/>
      <c r="BO16" s="188"/>
      <c r="BP16" s="188"/>
      <c r="BQ16" s="188"/>
      <c r="BR16" s="188"/>
      <c r="BS16" s="188"/>
      <c r="BT16" s="188"/>
      <c r="BU16" s="188"/>
      <c r="BV16" s="189"/>
      <c r="BW16" s="179" t="s">
        <v>40</v>
      </c>
      <c r="BX16" s="180"/>
      <c r="BY16" s="180"/>
      <c r="BZ16" s="180"/>
      <c r="CA16" s="180"/>
      <c r="CB16" s="180"/>
      <c r="CC16" s="180"/>
      <c r="CD16" s="180"/>
      <c r="CE16" s="180"/>
      <c r="CF16" s="180"/>
      <c r="CG16" s="180"/>
      <c r="CH16" s="180"/>
      <c r="CI16" s="180"/>
      <c r="CJ16" s="180"/>
      <c r="CK16" s="180"/>
      <c r="CL16" s="180"/>
      <c r="CM16" s="180"/>
      <c r="CN16" s="181"/>
      <c r="CO16" s="179" t="str">
        <f>CO17</f>
        <v>-</v>
      </c>
      <c r="CP16" s="180"/>
      <c r="CQ16" s="180"/>
      <c r="CR16" s="180"/>
      <c r="CS16" s="180"/>
      <c r="CT16" s="180"/>
      <c r="CU16" s="180"/>
      <c r="CV16" s="180"/>
      <c r="CW16" s="180"/>
      <c r="CX16" s="180"/>
      <c r="CY16" s="180"/>
      <c r="CZ16" s="180"/>
      <c r="DA16" s="180"/>
      <c r="DB16" s="180"/>
      <c r="DC16" s="180"/>
      <c r="DD16" s="180"/>
      <c r="DE16" s="180"/>
      <c r="DF16" s="181"/>
      <c r="DG16" s="152"/>
      <c r="DH16" s="152"/>
    </row>
    <row r="17" spans="1:112" x14ac:dyDescent="0.2">
      <c r="A17" s="170" t="s">
        <v>865</v>
      </c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2"/>
      <c r="AC17" s="159" t="s">
        <v>848</v>
      </c>
      <c r="AD17" s="159"/>
      <c r="AE17" s="159"/>
      <c r="AF17" s="159"/>
      <c r="AG17" s="159"/>
      <c r="AH17" s="159"/>
      <c r="AI17" s="186" t="s">
        <v>866</v>
      </c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186"/>
      <c r="AZ17" s="163" t="s">
        <v>40</v>
      </c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3"/>
      <c r="BN17" s="163"/>
      <c r="BO17" s="163"/>
      <c r="BP17" s="163"/>
      <c r="BQ17" s="163"/>
      <c r="BR17" s="163"/>
      <c r="BS17" s="163"/>
      <c r="BT17" s="163"/>
      <c r="BU17" s="163"/>
      <c r="BV17" s="163"/>
      <c r="BW17" s="160" t="s">
        <v>40</v>
      </c>
      <c r="BX17" s="160"/>
      <c r="BY17" s="160"/>
      <c r="BZ17" s="160"/>
      <c r="CA17" s="160"/>
      <c r="CB17" s="160"/>
      <c r="CC17" s="160"/>
      <c r="CD17" s="160"/>
      <c r="CE17" s="160"/>
      <c r="CF17" s="160"/>
      <c r="CG17" s="160"/>
      <c r="CH17" s="160"/>
      <c r="CI17" s="160"/>
      <c r="CJ17" s="160"/>
      <c r="CK17" s="160"/>
      <c r="CL17" s="160"/>
      <c r="CM17" s="160"/>
      <c r="CN17" s="160"/>
      <c r="CO17" s="160" t="str">
        <f t="shared" si="0"/>
        <v>-</v>
      </c>
      <c r="CP17" s="160"/>
      <c r="CQ17" s="160"/>
      <c r="CR17" s="160"/>
      <c r="CS17" s="160"/>
      <c r="CT17" s="160"/>
      <c r="CU17" s="160"/>
      <c r="CV17" s="160"/>
      <c r="CW17" s="160"/>
      <c r="CX17" s="160"/>
      <c r="CY17" s="160"/>
      <c r="CZ17" s="160"/>
      <c r="DA17" s="160"/>
      <c r="DB17" s="160"/>
      <c r="DC17" s="160"/>
      <c r="DD17" s="160"/>
      <c r="DE17" s="160"/>
      <c r="DF17" s="160"/>
      <c r="DG17" s="152"/>
      <c r="DH17" s="152"/>
    </row>
    <row r="18" spans="1:112" x14ac:dyDescent="0.2">
      <c r="A18" s="190" t="s">
        <v>867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59" t="s">
        <v>868</v>
      </c>
      <c r="AD18" s="159"/>
      <c r="AE18" s="159"/>
      <c r="AF18" s="159"/>
      <c r="AG18" s="159"/>
      <c r="AH18" s="159"/>
      <c r="AI18" s="159" t="s">
        <v>847</v>
      </c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60" t="s">
        <v>40</v>
      </c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0"/>
      <c r="BN18" s="160"/>
      <c r="BO18" s="160"/>
      <c r="BP18" s="160"/>
      <c r="BQ18" s="160"/>
      <c r="BR18" s="160"/>
      <c r="BS18" s="160"/>
      <c r="BT18" s="160"/>
      <c r="BU18" s="160"/>
      <c r="BV18" s="160"/>
      <c r="BW18" s="160" t="s">
        <v>40</v>
      </c>
      <c r="BX18" s="160"/>
      <c r="BY18" s="160"/>
      <c r="BZ18" s="160"/>
      <c r="CA18" s="160"/>
      <c r="CB18" s="160"/>
      <c r="CC18" s="160"/>
      <c r="CD18" s="160"/>
      <c r="CE18" s="160"/>
      <c r="CF18" s="160"/>
      <c r="CG18" s="160"/>
      <c r="CH18" s="160"/>
      <c r="CI18" s="160"/>
      <c r="CJ18" s="160"/>
      <c r="CK18" s="160"/>
      <c r="CL18" s="160"/>
      <c r="CM18" s="160"/>
      <c r="CN18" s="160"/>
      <c r="CO18" s="160" t="s">
        <v>40</v>
      </c>
      <c r="CP18" s="160"/>
      <c r="CQ18" s="160"/>
      <c r="CR18" s="160"/>
      <c r="CS18" s="160"/>
      <c r="CT18" s="160"/>
      <c r="CU18" s="160"/>
      <c r="CV18" s="160"/>
      <c r="CW18" s="160"/>
      <c r="CX18" s="160"/>
      <c r="CY18" s="160"/>
      <c r="CZ18" s="160"/>
      <c r="DA18" s="160"/>
      <c r="DB18" s="160"/>
      <c r="DC18" s="160"/>
      <c r="DD18" s="160"/>
      <c r="DE18" s="160"/>
      <c r="DF18" s="160"/>
      <c r="DG18" s="152"/>
      <c r="DH18" s="152"/>
    </row>
    <row r="19" spans="1:112" ht="12" customHeight="1" x14ac:dyDescent="0.2">
      <c r="A19" s="161" t="s">
        <v>850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162"/>
      <c r="AB19" s="162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92" t="s">
        <v>40</v>
      </c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2"/>
      <c r="BN19" s="192"/>
      <c r="BO19" s="192"/>
      <c r="BP19" s="192"/>
      <c r="BQ19" s="192"/>
      <c r="BR19" s="192"/>
      <c r="BS19" s="192"/>
      <c r="BT19" s="192"/>
      <c r="BU19" s="192"/>
      <c r="BV19" s="192"/>
      <c r="BW19" s="160" t="s">
        <v>40</v>
      </c>
      <c r="BX19" s="160"/>
      <c r="BY19" s="160"/>
      <c r="BZ19" s="160"/>
      <c r="CA19" s="160"/>
      <c r="CB19" s="160"/>
      <c r="CC19" s="160"/>
      <c r="CD19" s="160"/>
      <c r="CE19" s="160"/>
      <c r="CF19" s="160"/>
      <c r="CG19" s="160"/>
      <c r="CH19" s="160"/>
      <c r="CI19" s="160"/>
      <c r="CJ19" s="160"/>
      <c r="CK19" s="160"/>
      <c r="CL19" s="160"/>
      <c r="CM19" s="160"/>
      <c r="CN19" s="160"/>
      <c r="CO19" s="160" t="s">
        <v>40</v>
      </c>
      <c r="CP19" s="160"/>
      <c r="CQ19" s="160"/>
      <c r="CR19" s="160"/>
      <c r="CS19" s="160"/>
      <c r="CT19" s="160"/>
      <c r="CU19" s="160"/>
      <c r="CV19" s="160"/>
      <c r="CW19" s="160"/>
      <c r="CX19" s="160"/>
      <c r="CY19" s="160"/>
      <c r="CZ19" s="160"/>
      <c r="DA19" s="160"/>
      <c r="DB19" s="160"/>
      <c r="DC19" s="160"/>
      <c r="DD19" s="160"/>
      <c r="DE19" s="160"/>
      <c r="DF19" s="160"/>
      <c r="DG19" s="152"/>
      <c r="DH19" s="152"/>
    </row>
    <row r="20" spans="1:112" x14ac:dyDescent="0.2">
      <c r="A20" s="193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94"/>
      <c r="Q20" s="194"/>
      <c r="R20" s="194"/>
      <c r="S20" s="194"/>
      <c r="T20" s="194"/>
      <c r="U20" s="194"/>
      <c r="V20" s="194"/>
      <c r="W20" s="194"/>
      <c r="X20" s="194"/>
      <c r="Y20" s="194"/>
      <c r="Z20" s="194"/>
      <c r="AA20" s="194"/>
      <c r="AB20" s="194"/>
      <c r="AC20" s="159"/>
      <c r="AD20" s="159"/>
      <c r="AE20" s="159"/>
      <c r="AF20" s="159"/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  <c r="AY20" s="159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2"/>
      <c r="BN20" s="192"/>
      <c r="BO20" s="192"/>
      <c r="BP20" s="192"/>
      <c r="BQ20" s="192"/>
      <c r="BR20" s="192"/>
      <c r="BS20" s="192"/>
      <c r="BT20" s="192"/>
      <c r="BU20" s="192"/>
      <c r="BV20" s="192"/>
      <c r="BW20" s="160"/>
      <c r="BX20" s="160"/>
      <c r="BY20" s="160"/>
      <c r="BZ20" s="160"/>
      <c r="CA20" s="160"/>
      <c r="CB20" s="160"/>
      <c r="CC20" s="160"/>
      <c r="CD20" s="160"/>
      <c r="CE20" s="160"/>
      <c r="CF20" s="160"/>
      <c r="CG20" s="160"/>
      <c r="CH20" s="160"/>
      <c r="CI20" s="160"/>
      <c r="CJ20" s="160"/>
      <c r="CK20" s="160"/>
      <c r="CL20" s="160"/>
      <c r="CM20" s="160"/>
      <c r="CN20" s="160"/>
      <c r="CO20" s="160"/>
      <c r="CP20" s="160"/>
      <c r="CQ20" s="160"/>
      <c r="CR20" s="160"/>
      <c r="CS20" s="160"/>
      <c r="CT20" s="160"/>
      <c r="CU20" s="160"/>
      <c r="CV20" s="160"/>
      <c r="CW20" s="160"/>
      <c r="CX20" s="160"/>
      <c r="CY20" s="160"/>
      <c r="CZ20" s="160"/>
      <c r="DA20" s="160"/>
      <c r="DB20" s="160"/>
      <c r="DC20" s="160"/>
      <c r="DD20" s="160"/>
      <c r="DE20" s="160"/>
      <c r="DF20" s="160"/>
      <c r="DG20" s="152"/>
      <c r="DH20" s="152"/>
    </row>
    <row r="21" spans="1:112" x14ac:dyDescent="0.2">
      <c r="A21" s="195"/>
      <c r="B21" s="196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6"/>
      <c r="Y21" s="196"/>
      <c r="Z21" s="196"/>
      <c r="AA21" s="196"/>
      <c r="AB21" s="196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92" t="s">
        <v>40</v>
      </c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2"/>
      <c r="BN21" s="192"/>
      <c r="BO21" s="192"/>
      <c r="BP21" s="192"/>
      <c r="BQ21" s="192"/>
      <c r="BR21" s="192"/>
      <c r="BS21" s="192"/>
      <c r="BT21" s="192"/>
      <c r="BU21" s="192"/>
      <c r="BV21" s="192"/>
      <c r="BW21" s="160" t="s">
        <v>40</v>
      </c>
      <c r="BX21" s="160"/>
      <c r="BY21" s="160"/>
      <c r="BZ21" s="160"/>
      <c r="CA21" s="160"/>
      <c r="CB21" s="160"/>
      <c r="CC21" s="160"/>
      <c r="CD21" s="160"/>
      <c r="CE21" s="160"/>
      <c r="CF21" s="160"/>
      <c r="CG21" s="160"/>
      <c r="CH21" s="160"/>
      <c r="CI21" s="160"/>
      <c r="CJ21" s="160"/>
      <c r="CK21" s="160"/>
      <c r="CL21" s="160"/>
      <c r="CM21" s="160"/>
      <c r="CN21" s="160"/>
      <c r="CO21" s="160" t="s">
        <v>40</v>
      </c>
      <c r="CP21" s="160"/>
      <c r="CQ21" s="160"/>
      <c r="CR21" s="160"/>
      <c r="CS21" s="160"/>
      <c r="CT21" s="160"/>
      <c r="CU21" s="160"/>
      <c r="CV21" s="160"/>
      <c r="CW21" s="160"/>
      <c r="CX21" s="160"/>
      <c r="CY21" s="160"/>
      <c r="CZ21" s="160"/>
      <c r="DA21" s="160"/>
      <c r="DB21" s="160"/>
      <c r="DC21" s="160"/>
      <c r="DD21" s="160"/>
      <c r="DE21" s="160"/>
      <c r="DF21" s="160"/>
      <c r="DG21" s="152"/>
      <c r="DH21" s="152"/>
    </row>
    <row r="22" spans="1:112" x14ac:dyDescent="0.2">
      <c r="A22" s="197"/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92" t="s">
        <v>40</v>
      </c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2"/>
      <c r="BN22" s="192"/>
      <c r="BO22" s="192"/>
      <c r="BP22" s="192"/>
      <c r="BQ22" s="192"/>
      <c r="BR22" s="192"/>
      <c r="BS22" s="192"/>
      <c r="BT22" s="192"/>
      <c r="BU22" s="192"/>
      <c r="BV22" s="192"/>
      <c r="BW22" s="160" t="s">
        <v>40</v>
      </c>
      <c r="BX22" s="160"/>
      <c r="BY22" s="160"/>
      <c r="BZ22" s="160"/>
      <c r="CA22" s="160"/>
      <c r="CB22" s="160"/>
      <c r="CC22" s="160"/>
      <c r="CD22" s="160"/>
      <c r="CE22" s="160"/>
      <c r="CF22" s="160"/>
      <c r="CG22" s="160"/>
      <c r="CH22" s="160"/>
      <c r="CI22" s="160"/>
      <c r="CJ22" s="160"/>
      <c r="CK22" s="160"/>
      <c r="CL22" s="160"/>
      <c r="CM22" s="160"/>
      <c r="CN22" s="160"/>
      <c r="CO22" s="160" t="s">
        <v>40</v>
      </c>
      <c r="CP22" s="160"/>
      <c r="CQ22" s="160"/>
      <c r="CR22" s="160"/>
      <c r="CS22" s="160"/>
      <c r="CT22" s="160"/>
      <c r="CU22" s="160"/>
      <c r="CV22" s="160"/>
      <c r="CW22" s="160"/>
      <c r="CX22" s="160"/>
      <c r="CY22" s="160"/>
      <c r="CZ22" s="160"/>
      <c r="DA22" s="160"/>
      <c r="DB22" s="160"/>
      <c r="DC22" s="160"/>
      <c r="DD22" s="160"/>
      <c r="DE22" s="160"/>
      <c r="DF22" s="160"/>
      <c r="DG22" s="152"/>
      <c r="DH22" s="152"/>
    </row>
    <row r="23" spans="1:112" x14ac:dyDescent="0.2">
      <c r="A23" s="199"/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92" t="s">
        <v>40</v>
      </c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2"/>
      <c r="BN23" s="192"/>
      <c r="BO23" s="192"/>
      <c r="BP23" s="192"/>
      <c r="BQ23" s="192"/>
      <c r="BR23" s="192"/>
      <c r="BS23" s="192"/>
      <c r="BT23" s="192"/>
      <c r="BU23" s="192"/>
      <c r="BV23" s="192"/>
      <c r="BW23" s="160" t="s">
        <v>40</v>
      </c>
      <c r="BX23" s="160"/>
      <c r="BY23" s="160"/>
      <c r="BZ23" s="160"/>
      <c r="CA23" s="160"/>
      <c r="CB23" s="160"/>
      <c r="CC23" s="160"/>
      <c r="CD23" s="160"/>
      <c r="CE23" s="160"/>
      <c r="CF23" s="160"/>
      <c r="CG23" s="160"/>
      <c r="CH23" s="160"/>
      <c r="CI23" s="160"/>
      <c r="CJ23" s="160"/>
      <c r="CK23" s="160"/>
      <c r="CL23" s="160"/>
      <c r="CM23" s="160"/>
      <c r="CN23" s="160"/>
      <c r="CO23" s="160" t="s">
        <v>40</v>
      </c>
      <c r="CP23" s="160"/>
      <c r="CQ23" s="160"/>
      <c r="CR23" s="160"/>
      <c r="CS23" s="160"/>
      <c r="CT23" s="160"/>
      <c r="CU23" s="160"/>
      <c r="CV23" s="160"/>
      <c r="CW23" s="160"/>
      <c r="CX23" s="160"/>
      <c r="CY23" s="160"/>
      <c r="CZ23" s="160"/>
      <c r="DA23" s="160"/>
      <c r="DB23" s="160"/>
      <c r="DC23" s="160"/>
      <c r="DD23" s="160"/>
      <c r="DE23" s="160"/>
      <c r="DF23" s="160"/>
      <c r="DG23" s="152"/>
      <c r="DH23" s="152"/>
    </row>
    <row r="24" spans="1:112" x14ac:dyDescent="0.2">
      <c r="A24" s="173" t="s">
        <v>869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4"/>
      <c r="AB24" s="175"/>
      <c r="AC24" s="159" t="s">
        <v>870</v>
      </c>
      <c r="AD24" s="159"/>
      <c r="AE24" s="159"/>
      <c r="AF24" s="159"/>
      <c r="AG24" s="159"/>
      <c r="AH24" s="159"/>
      <c r="AI24" s="159" t="s">
        <v>871</v>
      </c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  <c r="AY24" s="159"/>
      <c r="AZ24" s="160">
        <f>AZ25+AZ29</f>
        <v>29827700</v>
      </c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0"/>
      <c r="BN24" s="160"/>
      <c r="BO24" s="160"/>
      <c r="BP24" s="160"/>
      <c r="BQ24" s="160"/>
      <c r="BR24" s="160"/>
      <c r="BS24" s="160"/>
      <c r="BT24" s="160"/>
      <c r="BU24" s="160"/>
      <c r="BV24" s="160"/>
      <c r="BW24" s="160">
        <f>BW25+BW29</f>
        <v>2408022.1300000101</v>
      </c>
      <c r="BX24" s="160"/>
      <c r="BY24" s="160"/>
      <c r="BZ24" s="160"/>
      <c r="CA24" s="160"/>
      <c r="CB24" s="160"/>
      <c r="CC24" s="160"/>
      <c r="CD24" s="160"/>
      <c r="CE24" s="160"/>
      <c r="CF24" s="160"/>
      <c r="CG24" s="160"/>
      <c r="CH24" s="160"/>
      <c r="CI24" s="160"/>
      <c r="CJ24" s="160"/>
      <c r="CK24" s="160"/>
      <c r="CL24" s="160"/>
      <c r="CM24" s="160"/>
      <c r="CN24" s="160"/>
      <c r="CO24" s="160">
        <f>AZ24-BW24</f>
        <v>27419677.86999999</v>
      </c>
      <c r="CP24" s="160"/>
      <c r="CQ24" s="160"/>
      <c r="CR24" s="160"/>
      <c r="CS24" s="160"/>
      <c r="CT24" s="160"/>
      <c r="CU24" s="160"/>
      <c r="CV24" s="160"/>
      <c r="CW24" s="160"/>
      <c r="CX24" s="160"/>
      <c r="CY24" s="160"/>
      <c r="CZ24" s="160"/>
      <c r="DA24" s="160"/>
      <c r="DB24" s="160"/>
      <c r="DC24" s="160"/>
      <c r="DD24" s="160"/>
      <c r="DE24" s="160"/>
      <c r="DF24" s="160"/>
      <c r="DG24" s="152"/>
      <c r="DH24" s="152"/>
    </row>
    <row r="25" spans="1:112" x14ac:dyDescent="0.2">
      <c r="A25" s="201" t="s">
        <v>872</v>
      </c>
      <c r="B25" s="202"/>
      <c r="C25" s="202"/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3"/>
      <c r="AC25" s="182" t="s">
        <v>873</v>
      </c>
      <c r="AD25" s="183"/>
      <c r="AE25" s="183"/>
      <c r="AF25" s="183"/>
      <c r="AG25" s="183"/>
      <c r="AH25" s="184"/>
      <c r="AI25" s="182" t="s">
        <v>874</v>
      </c>
      <c r="AJ25" s="183"/>
      <c r="AK25" s="183"/>
      <c r="AL25" s="183"/>
      <c r="AM25" s="183"/>
      <c r="AN25" s="183"/>
      <c r="AO25" s="183"/>
      <c r="AP25" s="183"/>
      <c r="AQ25" s="183"/>
      <c r="AR25" s="183"/>
      <c r="AS25" s="183"/>
      <c r="AT25" s="183"/>
      <c r="AU25" s="183"/>
      <c r="AV25" s="183"/>
      <c r="AW25" s="183"/>
      <c r="AX25" s="183"/>
      <c r="AY25" s="184"/>
      <c r="AZ25" s="179">
        <f>AZ28</f>
        <v>-308906300</v>
      </c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0"/>
      <c r="BN25" s="180"/>
      <c r="BO25" s="180"/>
      <c r="BP25" s="180"/>
      <c r="BQ25" s="180"/>
      <c r="BR25" s="180"/>
      <c r="BS25" s="180"/>
      <c r="BT25" s="180"/>
      <c r="BU25" s="180"/>
      <c r="BV25" s="181"/>
      <c r="BW25" s="160">
        <f>BW28</f>
        <v>-93558255.709999993</v>
      </c>
      <c r="BX25" s="160"/>
      <c r="BY25" s="160"/>
      <c r="BZ25" s="160"/>
      <c r="CA25" s="160"/>
      <c r="CB25" s="160"/>
      <c r="CC25" s="160"/>
      <c r="CD25" s="160"/>
      <c r="CE25" s="160"/>
      <c r="CF25" s="160"/>
      <c r="CG25" s="160"/>
      <c r="CH25" s="160"/>
      <c r="CI25" s="160"/>
      <c r="CJ25" s="160"/>
      <c r="CK25" s="160"/>
      <c r="CL25" s="160"/>
      <c r="CM25" s="160"/>
      <c r="CN25" s="160"/>
      <c r="CO25" s="160" t="s">
        <v>875</v>
      </c>
      <c r="CP25" s="160"/>
      <c r="CQ25" s="160"/>
      <c r="CR25" s="160"/>
      <c r="CS25" s="160"/>
      <c r="CT25" s="160"/>
      <c r="CU25" s="160"/>
      <c r="CV25" s="160"/>
      <c r="CW25" s="160"/>
      <c r="CX25" s="160"/>
      <c r="CY25" s="160"/>
      <c r="CZ25" s="160"/>
      <c r="DA25" s="160"/>
      <c r="DB25" s="160"/>
      <c r="DC25" s="160"/>
      <c r="DD25" s="160"/>
      <c r="DE25" s="160"/>
      <c r="DF25" s="160"/>
      <c r="DG25" s="152"/>
      <c r="DH25" s="152"/>
    </row>
    <row r="26" spans="1:112" x14ac:dyDescent="0.2">
      <c r="A26" s="173" t="s">
        <v>876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4"/>
      <c r="AB26" s="175"/>
      <c r="AC26" s="182" t="s">
        <v>873</v>
      </c>
      <c r="AD26" s="183"/>
      <c r="AE26" s="183"/>
      <c r="AF26" s="183"/>
      <c r="AG26" s="183"/>
      <c r="AH26" s="184"/>
      <c r="AI26" s="182" t="s">
        <v>877</v>
      </c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4"/>
      <c r="AZ26" s="179">
        <f>AZ28</f>
        <v>-308906300</v>
      </c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1"/>
      <c r="BW26" s="160">
        <f>BW28</f>
        <v>-93558255.709999993</v>
      </c>
      <c r="BX26" s="160"/>
      <c r="BY26" s="160"/>
      <c r="BZ26" s="160"/>
      <c r="CA26" s="160"/>
      <c r="CB26" s="160"/>
      <c r="CC26" s="160"/>
      <c r="CD26" s="160"/>
      <c r="CE26" s="160"/>
      <c r="CF26" s="160"/>
      <c r="CG26" s="160"/>
      <c r="CH26" s="160"/>
      <c r="CI26" s="160"/>
      <c r="CJ26" s="160"/>
      <c r="CK26" s="160"/>
      <c r="CL26" s="160"/>
      <c r="CM26" s="160"/>
      <c r="CN26" s="160"/>
      <c r="CO26" s="160" t="s">
        <v>875</v>
      </c>
      <c r="CP26" s="160"/>
      <c r="CQ26" s="160"/>
      <c r="CR26" s="160"/>
      <c r="CS26" s="160"/>
      <c r="CT26" s="160"/>
      <c r="CU26" s="160"/>
      <c r="CV26" s="160"/>
      <c r="CW26" s="160"/>
      <c r="CX26" s="160"/>
      <c r="CY26" s="160"/>
      <c r="CZ26" s="160"/>
      <c r="DA26" s="160"/>
      <c r="DB26" s="160"/>
      <c r="DC26" s="160"/>
      <c r="DD26" s="160"/>
      <c r="DE26" s="160"/>
      <c r="DF26" s="160"/>
      <c r="DG26" s="152"/>
      <c r="DH26" s="152"/>
    </row>
    <row r="27" spans="1:112" x14ac:dyDescent="0.2">
      <c r="A27" s="173" t="s">
        <v>878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5"/>
      <c r="AC27" s="182" t="s">
        <v>873</v>
      </c>
      <c r="AD27" s="183"/>
      <c r="AE27" s="183"/>
      <c r="AF27" s="183"/>
      <c r="AG27" s="183"/>
      <c r="AH27" s="184"/>
      <c r="AI27" s="182" t="s">
        <v>879</v>
      </c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4"/>
      <c r="AZ27" s="179">
        <f>AZ28</f>
        <v>-308906300</v>
      </c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1"/>
      <c r="BW27" s="160">
        <f>BW28</f>
        <v>-93558255.709999993</v>
      </c>
      <c r="BX27" s="160"/>
      <c r="BY27" s="160"/>
      <c r="BZ27" s="160"/>
      <c r="CA27" s="160"/>
      <c r="CB27" s="160"/>
      <c r="CC27" s="160"/>
      <c r="CD27" s="160"/>
      <c r="CE27" s="160"/>
      <c r="CF27" s="160"/>
      <c r="CG27" s="160"/>
      <c r="CH27" s="160"/>
      <c r="CI27" s="160"/>
      <c r="CJ27" s="160"/>
      <c r="CK27" s="160"/>
      <c r="CL27" s="160"/>
      <c r="CM27" s="160"/>
      <c r="CN27" s="160"/>
      <c r="CO27" s="160" t="s">
        <v>875</v>
      </c>
      <c r="CP27" s="160"/>
      <c r="CQ27" s="160"/>
      <c r="CR27" s="160"/>
      <c r="CS27" s="160"/>
      <c r="CT27" s="160"/>
      <c r="CU27" s="160"/>
      <c r="CV27" s="160"/>
      <c r="CW27" s="160"/>
      <c r="CX27" s="160"/>
      <c r="CY27" s="160"/>
      <c r="CZ27" s="160"/>
      <c r="DA27" s="160"/>
      <c r="DB27" s="160"/>
      <c r="DC27" s="160"/>
      <c r="DD27" s="160"/>
      <c r="DE27" s="160"/>
      <c r="DF27" s="160"/>
      <c r="DG27" s="152"/>
      <c r="DH27" s="152"/>
    </row>
    <row r="28" spans="1:112" x14ac:dyDescent="0.2">
      <c r="A28" s="204" t="s">
        <v>880</v>
      </c>
      <c r="B28" s="205"/>
      <c r="C28" s="205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205"/>
      <c r="R28" s="205"/>
      <c r="S28" s="205"/>
      <c r="T28" s="205"/>
      <c r="U28" s="205"/>
      <c r="V28" s="205"/>
      <c r="W28" s="205"/>
      <c r="X28" s="205"/>
      <c r="Y28" s="205"/>
      <c r="Z28" s="205"/>
      <c r="AA28" s="205"/>
      <c r="AB28" s="205"/>
      <c r="AC28" s="206" t="s">
        <v>873</v>
      </c>
      <c r="AD28" s="206"/>
      <c r="AE28" s="206"/>
      <c r="AF28" s="206"/>
      <c r="AG28" s="206"/>
      <c r="AH28" s="206"/>
      <c r="AI28" s="206" t="s">
        <v>881</v>
      </c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7">
        <v>-308906300</v>
      </c>
      <c r="BA28" s="208"/>
      <c r="BB28" s="208"/>
      <c r="BC28" s="208"/>
      <c r="BD28" s="208"/>
      <c r="BE28" s="208"/>
      <c r="BF28" s="208"/>
      <c r="BG28" s="208"/>
      <c r="BH28" s="208"/>
      <c r="BI28" s="208"/>
      <c r="BJ28" s="208"/>
      <c r="BK28" s="208"/>
      <c r="BL28" s="208"/>
      <c r="BM28" s="208"/>
      <c r="BN28" s="208"/>
      <c r="BO28" s="208"/>
      <c r="BP28" s="208"/>
      <c r="BQ28" s="208"/>
      <c r="BR28" s="208"/>
      <c r="BS28" s="208"/>
      <c r="BT28" s="208"/>
      <c r="BU28" s="208"/>
      <c r="BV28" s="209"/>
      <c r="BW28" s="210">
        <v>-93558255.709999993</v>
      </c>
      <c r="BX28" s="210"/>
      <c r="BY28" s="210"/>
      <c r="BZ28" s="210"/>
      <c r="CA28" s="210"/>
      <c r="CB28" s="210"/>
      <c r="CC28" s="210"/>
      <c r="CD28" s="210"/>
      <c r="CE28" s="210"/>
      <c r="CF28" s="210"/>
      <c r="CG28" s="210"/>
      <c r="CH28" s="210"/>
      <c r="CI28" s="210"/>
      <c r="CJ28" s="210"/>
      <c r="CK28" s="210"/>
      <c r="CL28" s="210"/>
      <c r="CM28" s="210"/>
      <c r="CN28" s="210"/>
      <c r="CO28" s="160" t="s">
        <v>875</v>
      </c>
      <c r="CP28" s="160"/>
      <c r="CQ28" s="160"/>
      <c r="CR28" s="160"/>
      <c r="CS28" s="160"/>
      <c r="CT28" s="160"/>
      <c r="CU28" s="160"/>
      <c r="CV28" s="160"/>
      <c r="CW28" s="160"/>
      <c r="CX28" s="160"/>
      <c r="CY28" s="160"/>
      <c r="CZ28" s="160"/>
      <c r="DA28" s="160"/>
      <c r="DB28" s="160"/>
      <c r="DC28" s="160"/>
      <c r="DD28" s="160"/>
      <c r="DE28" s="160"/>
      <c r="DF28" s="160"/>
      <c r="DG28" s="152"/>
      <c r="DH28" s="152"/>
    </row>
    <row r="29" spans="1:112" x14ac:dyDescent="0.2">
      <c r="A29" s="173" t="s">
        <v>882</v>
      </c>
      <c r="B29" s="174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5"/>
      <c r="AC29" s="182" t="s">
        <v>883</v>
      </c>
      <c r="AD29" s="183"/>
      <c r="AE29" s="183"/>
      <c r="AF29" s="183"/>
      <c r="AG29" s="183"/>
      <c r="AH29" s="184"/>
      <c r="AI29" s="182" t="s">
        <v>884</v>
      </c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4"/>
      <c r="AZ29" s="160">
        <f>AZ32</f>
        <v>338734000</v>
      </c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0"/>
      <c r="BN29" s="160"/>
      <c r="BO29" s="160"/>
      <c r="BP29" s="160"/>
      <c r="BQ29" s="160"/>
      <c r="BR29" s="160"/>
      <c r="BS29" s="160"/>
      <c r="BT29" s="160"/>
      <c r="BU29" s="160"/>
      <c r="BV29" s="160"/>
      <c r="BW29" s="160">
        <f>BW32</f>
        <v>95966277.840000004</v>
      </c>
      <c r="BX29" s="160"/>
      <c r="BY29" s="160"/>
      <c r="BZ29" s="160"/>
      <c r="CA29" s="160"/>
      <c r="CB29" s="160"/>
      <c r="CC29" s="160"/>
      <c r="CD29" s="160"/>
      <c r="CE29" s="160"/>
      <c r="CF29" s="160"/>
      <c r="CG29" s="160"/>
      <c r="CH29" s="160"/>
      <c r="CI29" s="160"/>
      <c r="CJ29" s="160"/>
      <c r="CK29" s="160"/>
      <c r="CL29" s="160"/>
      <c r="CM29" s="160"/>
      <c r="CN29" s="160"/>
      <c r="CO29" s="160" t="s">
        <v>875</v>
      </c>
      <c r="CP29" s="160"/>
      <c r="CQ29" s="160"/>
      <c r="CR29" s="160"/>
      <c r="CS29" s="160"/>
      <c r="CT29" s="160"/>
      <c r="CU29" s="160"/>
      <c r="CV29" s="160"/>
      <c r="CW29" s="160"/>
      <c r="CX29" s="160"/>
      <c r="CY29" s="160"/>
      <c r="CZ29" s="160"/>
      <c r="DA29" s="160"/>
      <c r="DB29" s="160"/>
      <c r="DC29" s="160"/>
      <c r="DD29" s="160"/>
      <c r="DE29" s="160"/>
      <c r="DF29" s="160"/>
      <c r="DG29" s="152"/>
      <c r="DH29" s="152"/>
    </row>
    <row r="30" spans="1:112" x14ac:dyDescent="0.2">
      <c r="A30" s="173" t="s">
        <v>885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5"/>
      <c r="AC30" s="176" t="s">
        <v>883</v>
      </c>
      <c r="AD30" s="177"/>
      <c r="AE30" s="177"/>
      <c r="AF30" s="177"/>
      <c r="AG30" s="177"/>
      <c r="AH30" s="178"/>
      <c r="AI30" s="182" t="s">
        <v>886</v>
      </c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4"/>
      <c r="AZ30" s="160">
        <f>AZ32</f>
        <v>338734000</v>
      </c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0"/>
      <c r="BN30" s="160"/>
      <c r="BO30" s="160"/>
      <c r="BP30" s="160"/>
      <c r="BQ30" s="160"/>
      <c r="BR30" s="160"/>
      <c r="BS30" s="160"/>
      <c r="BT30" s="160"/>
      <c r="BU30" s="160"/>
      <c r="BV30" s="160"/>
      <c r="BW30" s="160">
        <f>BW32</f>
        <v>95966277.840000004</v>
      </c>
      <c r="BX30" s="160"/>
      <c r="BY30" s="160"/>
      <c r="BZ30" s="160"/>
      <c r="CA30" s="160"/>
      <c r="CB30" s="160"/>
      <c r="CC30" s="160"/>
      <c r="CD30" s="160"/>
      <c r="CE30" s="160"/>
      <c r="CF30" s="160"/>
      <c r="CG30" s="160"/>
      <c r="CH30" s="160"/>
      <c r="CI30" s="160"/>
      <c r="CJ30" s="160"/>
      <c r="CK30" s="160"/>
      <c r="CL30" s="160"/>
      <c r="CM30" s="160"/>
      <c r="CN30" s="160"/>
      <c r="CO30" s="160" t="s">
        <v>875</v>
      </c>
      <c r="CP30" s="160"/>
      <c r="CQ30" s="160"/>
      <c r="CR30" s="160"/>
      <c r="CS30" s="160"/>
      <c r="CT30" s="160"/>
      <c r="CU30" s="160"/>
      <c r="CV30" s="160"/>
      <c r="CW30" s="160"/>
      <c r="CX30" s="160"/>
      <c r="CY30" s="160"/>
      <c r="CZ30" s="160"/>
      <c r="DA30" s="160"/>
      <c r="DB30" s="160"/>
      <c r="DC30" s="160"/>
      <c r="DD30" s="160"/>
      <c r="DE30" s="160"/>
      <c r="DF30" s="160"/>
      <c r="DG30" s="152"/>
      <c r="DH30" s="152"/>
    </row>
    <row r="31" spans="1:112" x14ac:dyDescent="0.2">
      <c r="A31" s="173" t="s">
        <v>887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5"/>
      <c r="AC31" s="176" t="s">
        <v>883</v>
      </c>
      <c r="AD31" s="177"/>
      <c r="AE31" s="177"/>
      <c r="AF31" s="177"/>
      <c r="AG31" s="177"/>
      <c r="AH31" s="178"/>
      <c r="AI31" s="182" t="s">
        <v>888</v>
      </c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4"/>
      <c r="AZ31" s="160">
        <f>AZ32</f>
        <v>338734000</v>
      </c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0"/>
      <c r="BN31" s="160"/>
      <c r="BO31" s="160"/>
      <c r="BP31" s="160"/>
      <c r="BQ31" s="160"/>
      <c r="BR31" s="160"/>
      <c r="BS31" s="160"/>
      <c r="BT31" s="160"/>
      <c r="BU31" s="160"/>
      <c r="BV31" s="160"/>
      <c r="BW31" s="160">
        <f>BW32</f>
        <v>95966277.840000004</v>
      </c>
      <c r="BX31" s="160"/>
      <c r="BY31" s="160"/>
      <c r="BZ31" s="160"/>
      <c r="CA31" s="160"/>
      <c r="CB31" s="160"/>
      <c r="CC31" s="160"/>
      <c r="CD31" s="160"/>
      <c r="CE31" s="160"/>
      <c r="CF31" s="160"/>
      <c r="CG31" s="160"/>
      <c r="CH31" s="160"/>
      <c r="CI31" s="160"/>
      <c r="CJ31" s="160"/>
      <c r="CK31" s="160"/>
      <c r="CL31" s="160"/>
      <c r="CM31" s="160"/>
      <c r="CN31" s="160"/>
      <c r="CO31" s="160" t="s">
        <v>875</v>
      </c>
      <c r="CP31" s="160"/>
      <c r="CQ31" s="160"/>
      <c r="CR31" s="160"/>
      <c r="CS31" s="160"/>
      <c r="CT31" s="160"/>
      <c r="CU31" s="160"/>
      <c r="CV31" s="160"/>
      <c r="CW31" s="160"/>
      <c r="CX31" s="160"/>
      <c r="CY31" s="160"/>
      <c r="CZ31" s="160"/>
      <c r="DA31" s="160"/>
      <c r="DB31" s="160"/>
      <c r="DC31" s="160"/>
      <c r="DD31" s="160"/>
      <c r="DE31" s="160"/>
      <c r="DF31" s="160"/>
      <c r="DG31" s="152"/>
      <c r="DH31" s="152"/>
    </row>
    <row r="32" spans="1:112" x14ac:dyDescent="0.2">
      <c r="A32" s="211" t="s">
        <v>889</v>
      </c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3"/>
      <c r="AC32" s="206" t="s">
        <v>883</v>
      </c>
      <c r="AD32" s="206"/>
      <c r="AE32" s="206"/>
      <c r="AF32" s="206"/>
      <c r="AG32" s="206"/>
      <c r="AH32" s="206"/>
      <c r="AI32" s="206" t="s">
        <v>890</v>
      </c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10">
        <v>338734000</v>
      </c>
      <c r="BA32" s="210"/>
      <c r="BB32" s="210"/>
      <c r="BC32" s="210"/>
      <c r="BD32" s="210"/>
      <c r="BE32" s="210"/>
      <c r="BF32" s="210"/>
      <c r="BG32" s="210"/>
      <c r="BH32" s="210"/>
      <c r="BI32" s="210"/>
      <c r="BJ32" s="210"/>
      <c r="BK32" s="210"/>
      <c r="BL32" s="210"/>
      <c r="BM32" s="210"/>
      <c r="BN32" s="210"/>
      <c r="BO32" s="210"/>
      <c r="BP32" s="210"/>
      <c r="BQ32" s="210"/>
      <c r="BR32" s="210"/>
      <c r="BS32" s="210"/>
      <c r="BT32" s="210"/>
      <c r="BU32" s="210"/>
      <c r="BV32" s="210"/>
      <c r="BW32" s="210">
        <v>95966277.840000004</v>
      </c>
      <c r="BX32" s="210"/>
      <c r="BY32" s="210"/>
      <c r="BZ32" s="210"/>
      <c r="CA32" s="210"/>
      <c r="CB32" s="210"/>
      <c r="CC32" s="210"/>
      <c r="CD32" s="210"/>
      <c r="CE32" s="210"/>
      <c r="CF32" s="210"/>
      <c r="CG32" s="210"/>
      <c r="CH32" s="210"/>
      <c r="CI32" s="210"/>
      <c r="CJ32" s="210"/>
      <c r="CK32" s="210"/>
      <c r="CL32" s="210"/>
      <c r="CM32" s="210"/>
      <c r="CN32" s="210"/>
      <c r="CO32" s="160" t="s">
        <v>875</v>
      </c>
      <c r="CP32" s="160"/>
      <c r="CQ32" s="160"/>
      <c r="CR32" s="160"/>
      <c r="CS32" s="160"/>
      <c r="CT32" s="160"/>
      <c r="CU32" s="160"/>
      <c r="CV32" s="160"/>
      <c r="CW32" s="160"/>
      <c r="CX32" s="160"/>
      <c r="CY32" s="160"/>
      <c r="CZ32" s="160"/>
      <c r="DA32" s="160"/>
      <c r="DB32" s="160"/>
      <c r="DC32" s="160"/>
      <c r="DD32" s="160"/>
      <c r="DE32" s="160"/>
      <c r="DF32" s="160"/>
      <c r="DG32" s="195"/>
      <c r="DH32" s="152"/>
    </row>
    <row r="33" spans="1:111" x14ac:dyDescent="0.2">
      <c r="A33" s="214" t="s">
        <v>891</v>
      </c>
      <c r="B33" s="215"/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AD33" s="152"/>
      <c r="AE33" s="152"/>
      <c r="AF33" s="152"/>
      <c r="AG33" s="152"/>
      <c r="AK33" s="148" t="s">
        <v>892</v>
      </c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V33" s="216"/>
      <c r="CE33" s="217"/>
      <c r="CF33" s="217"/>
      <c r="CG33" s="217"/>
      <c r="CH33" s="217"/>
      <c r="CI33" s="217"/>
      <c r="CJ33" s="217"/>
      <c r="CK33" s="217"/>
      <c r="CL33" s="217"/>
      <c r="CM33" s="217"/>
      <c r="CN33" s="217"/>
      <c r="CO33" s="152"/>
      <c r="CP33" s="152"/>
      <c r="CQ33" s="152"/>
      <c r="CR33" s="152"/>
      <c r="CS33" s="152"/>
      <c r="CT33" s="152"/>
      <c r="CU33" s="218"/>
      <c r="CV33" s="218"/>
      <c r="CW33" s="218"/>
      <c r="CX33" s="218"/>
      <c r="CY33" s="218"/>
      <c r="CZ33" s="218"/>
      <c r="DA33" s="218"/>
      <c r="DB33" s="218"/>
      <c r="DC33" s="218"/>
      <c r="DD33" s="218"/>
      <c r="DE33" s="218"/>
      <c r="DF33" s="218"/>
      <c r="DG33" s="152"/>
    </row>
    <row r="34" spans="1:111" s="221" customFormat="1" ht="11.25" hidden="1" x14ac:dyDescent="0.2">
      <c r="A34" s="219"/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19"/>
      <c r="M34" s="219"/>
      <c r="N34" s="219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20"/>
      <c r="Z34" s="220"/>
      <c r="AA34" s="220"/>
      <c r="AB34" s="220"/>
      <c r="AC34" s="220"/>
      <c r="AD34" s="220"/>
      <c r="AE34" s="220"/>
      <c r="AF34" s="220"/>
      <c r="AK34" s="220" t="s">
        <v>893</v>
      </c>
      <c r="AL34" s="220"/>
      <c r="AM34" s="220"/>
      <c r="AN34" s="220"/>
      <c r="AO34" s="220"/>
      <c r="AP34" s="220"/>
      <c r="AQ34" s="220"/>
      <c r="AR34" s="220"/>
      <c r="AS34" s="220"/>
      <c r="AT34" s="220"/>
      <c r="AU34" s="220"/>
      <c r="AV34" s="220"/>
      <c r="AW34" s="220"/>
      <c r="AX34" s="220"/>
      <c r="AY34" s="220"/>
      <c r="AZ34" s="220"/>
      <c r="BA34" s="220"/>
      <c r="BB34" s="220"/>
      <c r="BC34" s="220"/>
      <c r="BD34" s="220"/>
      <c r="BE34" s="220"/>
      <c r="BF34" s="220"/>
      <c r="BG34" s="220"/>
      <c r="BH34" s="220"/>
      <c r="CE34" s="222"/>
      <c r="CF34" s="222"/>
      <c r="CG34" s="222"/>
      <c r="CH34" s="222"/>
      <c r="CI34" s="222"/>
      <c r="CJ34" s="222"/>
      <c r="CK34" s="222"/>
      <c r="CL34" s="222"/>
      <c r="CM34" s="222"/>
      <c r="CN34" s="222"/>
      <c r="CO34" s="222"/>
      <c r="CP34" s="222"/>
      <c r="CQ34" s="222"/>
      <c r="CR34" s="222"/>
      <c r="CS34" s="222"/>
      <c r="CT34" s="222"/>
      <c r="CU34" s="222"/>
      <c r="CV34" s="222"/>
      <c r="CW34" s="222"/>
      <c r="CX34" s="222"/>
      <c r="CY34" s="222"/>
      <c r="CZ34" s="222"/>
      <c r="DA34" s="222"/>
      <c r="DB34" s="222"/>
      <c r="DC34" s="222"/>
      <c r="DD34" s="222"/>
      <c r="DE34" s="222"/>
      <c r="DF34" s="222"/>
    </row>
    <row r="35" spans="1:111" s="221" customFormat="1" ht="11.25" x14ac:dyDescent="0.2">
      <c r="O35" s="223" t="s">
        <v>894</v>
      </c>
      <c r="P35" s="22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K35" s="223" t="s">
        <v>895</v>
      </c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  <c r="CE35" s="224"/>
      <c r="CF35" s="224"/>
      <c r="CG35" s="224"/>
      <c r="CH35" s="224"/>
      <c r="CI35" s="224"/>
      <c r="CJ35" s="224"/>
      <c r="CK35" s="224"/>
      <c r="CL35" s="224"/>
      <c r="CM35" s="224"/>
      <c r="CN35" s="224"/>
      <c r="CO35" s="225"/>
      <c r="CP35" s="225"/>
      <c r="CQ35" s="225"/>
      <c r="CR35" s="225"/>
      <c r="CS35" s="225"/>
      <c r="CT35" s="225"/>
      <c r="CU35" s="224"/>
      <c r="CV35" s="224"/>
      <c r="CW35" s="224"/>
      <c r="CX35" s="224"/>
      <c r="CY35" s="224"/>
      <c r="CZ35" s="224"/>
      <c r="DA35" s="224"/>
      <c r="DB35" s="224"/>
      <c r="DC35" s="224"/>
      <c r="DD35" s="224"/>
      <c r="DE35" s="224"/>
      <c r="DF35" s="224"/>
    </row>
    <row r="36" spans="1:111" s="221" customFormat="1" ht="11.25" x14ac:dyDescent="0.2">
      <c r="A36" s="226" t="s">
        <v>896</v>
      </c>
      <c r="B36" s="227"/>
      <c r="C36" s="227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</row>
    <row r="37" spans="1:111" s="228" customFormat="1" ht="11.25" x14ac:dyDescent="0.2">
      <c r="A37" s="227"/>
      <c r="B37" s="227"/>
      <c r="C37" s="227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Z37" s="220"/>
      <c r="AA37" s="220"/>
      <c r="AB37" s="220"/>
      <c r="AC37" s="220"/>
      <c r="AD37" s="220"/>
      <c r="AE37" s="220"/>
      <c r="AF37" s="220"/>
      <c r="AG37" s="220"/>
      <c r="AH37" s="220"/>
      <c r="AI37" s="220"/>
      <c r="AJ37" s="220"/>
      <c r="AK37" s="220"/>
      <c r="AL37" s="220"/>
      <c r="AM37" s="220"/>
      <c r="AN37" s="220"/>
      <c r="AO37" s="220"/>
      <c r="AP37" s="220"/>
      <c r="AQ37" s="220"/>
      <c r="AR37" s="221"/>
      <c r="AS37" s="221"/>
      <c r="AT37" s="221"/>
      <c r="AU37" s="221"/>
      <c r="AV37" s="220" t="s">
        <v>897</v>
      </c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  <c r="BI37" s="220"/>
      <c r="BJ37" s="220"/>
      <c r="BK37" s="220"/>
      <c r="BL37" s="220"/>
      <c r="BM37" s="220"/>
      <c r="BN37" s="220"/>
      <c r="BO37" s="220"/>
      <c r="BP37" s="220"/>
      <c r="BQ37" s="220"/>
      <c r="BR37" s="220"/>
      <c r="BS37" s="220"/>
    </row>
    <row r="38" spans="1:111" s="228" customFormat="1" ht="11.25" x14ac:dyDescent="0.2">
      <c r="A38" s="221"/>
      <c r="B38" s="221"/>
      <c r="C38" s="221"/>
      <c r="D38" s="221"/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Z38" s="223" t="s">
        <v>894</v>
      </c>
      <c r="AA38" s="223"/>
      <c r="AB38" s="223"/>
      <c r="AC38" s="223"/>
      <c r="AD38" s="223"/>
      <c r="AE38" s="223"/>
      <c r="AF38" s="223"/>
      <c r="AG38" s="223"/>
      <c r="AH38" s="223"/>
      <c r="AI38" s="223"/>
      <c r="AJ38" s="223"/>
      <c r="AK38" s="223"/>
      <c r="AL38" s="223"/>
      <c r="AM38" s="223"/>
      <c r="AN38" s="223"/>
      <c r="AO38" s="223"/>
      <c r="AP38" s="223"/>
      <c r="AQ38" s="223"/>
      <c r="AR38" s="221"/>
      <c r="AS38" s="221"/>
      <c r="AT38" s="221"/>
      <c r="AU38" s="221"/>
      <c r="AV38" s="223" t="s">
        <v>895</v>
      </c>
      <c r="AW38" s="223"/>
      <c r="AX38" s="223"/>
      <c r="AY38" s="223"/>
      <c r="AZ38" s="223"/>
      <c r="BA38" s="223"/>
      <c r="BB38" s="223"/>
      <c r="BC38" s="223"/>
      <c r="BD38" s="223"/>
      <c r="BE38" s="223"/>
      <c r="BF38" s="223"/>
      <c r="BG38" s="223"/>
      <c r="BH38" s="223"/>
      <c r="BI38" s="223"/>
      <c r="BJ38" s="223"/>
      <c r="BK38" s="223"/>
      <c r="BL38" s="223"/>
      <c r="BM38" s="223"/>
      <c r="BN38" s="223"/>
      <c r="BO38" s="223"/>
      <c r="BP38" s="223"/>
      <c r="BQ38" s="223"/>
      <c r="BR38" s="223"/>
      <c r="BS38" s="223"/>
    </row>
    <row r="39" spans="1:111" s="228" customFormat="1" ht="11.25" hidden="1" x14ac:dyDescent="0.2">
      <c r="A39" s="229" t="s">
        <v>896</v>
      </c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1"/>
      <c r="AV39" s="221"/>
      <c r="AW39" s="221"/>
      <c r="AX39" s="221"/>
      <c r="AY39" s="221"/>
      <c r="AZ39" s="221"/>
      <c r="BA39" s="221"/>
      <c r="BB39" s="221"/>
      <c r="BC39" s="221"/>
      <c r="BD39" s="221"/>
      <c r="BE39" s="221"/>
      <c r="BF39" s="221"/>
      <c r="BG39" s="221"/>
      <c r="BH39" s="221"/>
      <c r="BI39" s="221"/>
      <c r="BJ39" s="221"/>
      <c r="BK39" s="221"/>
      <c r="BL39" s="221"/>
      <c r="BM39" s="221"/>
      <c r="BN39" s="221"/>
      <c r="BO39" s="221"/>
      <c r="BP39" s="221"/>
      <c r="BQ39" s="221"/>
      <c r="BR39" s="221"/>
      <c r="BS39" s="221"/>
    </row>
    <row r="40" spans="1:111" s="228" customFormat="1" ht="11.25" hidden="1" x14ac:dyDescent="0.2">
      <c r="A40" s="230"/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Z40" s="220"/>
      <c r="AA40" s="220"/>
      <c r="AB40" s="220"/>
      <c r="AC40" s="220"/>
      <c r="AD40" s="220"/>
      <c r="AE40" s="220"/>
      <c r="AF40" s="220"/>
      <c r="AG40" s="220"/>
      <c r="AH40" s="220"/>
      <c r="AI40" s="220"/>
      <c r="AJ40" s="220"/>
      <c r="AK40" s="220"/>
      <c r="AL40" s="220"/>
      <c r="AM40" s="220"/>
      <c r="AN40" s="220"/>
      <c r="AO40" s="220"/>
      <c r="AP40" s="220"/>
      <c r="AQ40" s="220"/>
      <c r="AR40" s="221"/>
      <c r="AS40" s="221"/>
      <c r="AT40" s="221"/>
      <c r="AU40" s="221"/>
      <c r="AV40" s="220" t="s">
        <v>898</v>
      </c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20"/>
      <c r="BO40" s="220"/>
      <c r="BP40" s="220"/>
      <c r="BQ40" s="220"/>
      <c r="BR40" s="220"/>
      <c r="BS40" s="220"/>
    </row>
    <row r="41" spans="1:111" s="228" customFormat="1" ht="11.25" hidden="1" x14ac:dyDescent="0.2">
      <c r="A41" s="221"/>
      <c r="B41" s="221"/>
      <c r="C41" s="221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Z41" s="223" t="s">
        <v>894</v>
      </c>
      <c r="AA41" s="223"/>
      <c r="AB41" s="223"/>
      <c r="AC41" s="223"/>
      <c r="AD41" s="223"/>
      <c r="AE41" s="223"/>
      <c r="AF41" s="223"/>
      <c r="AG41" s="223"/>
      <c r="AH41" s="223"/>
      <c r="AI41" s="223"/>
      <c r="AJ41" s="223"/>
      <c r="AK41" s="223"/>
      <c r="AL41" s="223"/>
      <c r="AM41" s="223"/>
      <c r="AN41" s="223"/>
      <c r="AO41" s="223"/>
      <c r="AP41" s="223"/>
      <c r="AQ41" s="223"/>
      <c r="AR41" s="221"/>
      <c r="AS41" s="221"/>
      <c r="AT41" s="221"/>
      <c r="AU41" s="221"/>
      <c r="AV41" s="223" t="s">
        <v>895</v>
      </c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23"/>
      <c r="BO41" s="223"/>
      <c r="BP41" s="223"/>
      <c r="BQ41" s="223"/>
      <c r="BR41" s="223"/>
      <c r="BS41" s="223"/>
    </row>
    <row r="42" spans="1:111" s="221" customFormat="1" ht="11.25" x14ac:dyDescent="0.2">
      <c r="A42" s="231" t="s">
        <v>899</v>
      </c>
      <c r="B42" s="231"/>
      <c r="C42" s="232" t="s">
        <v>900</v>
      </c>
      <c r="D42" s="232"/>
      <c r="E42" s="232"/>
      <c r="F42" s="232"/>
      <c r="G42" s="233" t="s">
        <v>899</v>
      </c>
      <c r="H42" s="233"/>
      <c r="J42" s="220" t="s">
        <v>901</v>
      </c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33">
        <v>20</v>
      </c>
      <c r="AC42" s="233"/>
      <c r="AD42" s="233"/>
      <c r="AE42" s="233"/>
      <c r="AF42" s="234" t="s">
        <v>902</v>
      </c>
      <c r="AG42" s="234"/>
      <c r="AH42" s="234"/>
      <c r="AI42" s="221" t="s">
        <v>903</v>
      </c>
    </row>
  </sheetData>
  <mergeCells count="193">
    <mergeCell ref="A42:B42"/>
    <mergeCell ref="C42:F42"/>
    <mergeCell ref="G42:H42"/>
    <mergeCell ref="J42:AA42"/>
    <mergeCell ref="AB42:AE42"/>
    <mergeCell ref="AF42:AH42"/>
    <mergeCell ref="Z38:AQ38"/>
    <mergeCell ref="AV38:BS38"/>
    <mergeCell ref="A39:X40"/>
    <mergeCell ref="Z40:AQ40"/>
    <mergeCell ref="AV40:BS40"/>
    <mergeCell ref="Z41:AQ41"/>
    <mergeCell ref="AV41:BS41"/>
    <mergeCell ref="O35:AF35"/>
    <mergeCell ref="AK35:BH35"/>
    <mergeCell ref="CE35:CN35"/>
    <mergeCell ref="CU35:DF35"/>
    <mergeCell ref="A36:X37"/>
    <mergeCell ref="Z37:AQ37"/>
    <mergeCell ref="AV37:BS37"/>
    <mergeCell ref="A33:N34"/>
    <mergeCell ref="AK33:BK33"/>
    <mergeCell ref="CE33:CN33"/>
    <mergeCell ref="CU33:DF33"/>
    <mergeCell ref="O34:AF34"/>
    <mergeCell ref="AK34:BH34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2022-04-04T07:58:26Z</cp:lastPrinted>
  <dcterms:created xsi:type="dcterms:W3CDTF">2019-03-01T09:52:53Z</dcterms:created>
  <dcterms:modified xsi:type="dcterms:W3CDTF">2022-06-10T06:13:38Z</dcterms:modified>
</cp:coreProperties>
</file>